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연간물\2020년 Work\"/>
    </mc:Choice>
  </mc:AlternateContent>
  <bookViews>
    <workbookView xWindow="0" yWindow="0" windowWidth="23760" windowHeight="10830"/>
  </bookViews>
  <sheets>
    <sheet name="20200409_1605267_chonnam-ebooks" sheetId="1" r:id="rId1"/>
  </sheets>
  <calcPr calcId="162913"/>
</workbook>
</file>

<file path=xl/calcChain.xml><?xml version="1.0" encoding="utf-8"?>
<calcChain xmlns="http://schemas.openxmlformats.org/spreadsheetml/2006/main">
  <c r="E4" i="1" l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</calcChain>
</file>

<file path=xl/sharedStrings.xml><?xml version="1.0" encoding="utf-8"?>
<sst xmlns="http://schemas.openxmlformats.org/spreadsheetml/2006/main" count="952" uniqueCount="642">
  <si>
    <t>Document ID</t>
  </si>
  <si>
    <t>Title</t>
  </si>
  <si>
    <t>PrintIsbn</t>
  </si>
  <si>
    <t>EIsbn</t>
  </si>
  <si>
    <t>Publisher</t>
  </si>
  <si>
    <t>PublicationDate</t>
  </si>
  <si>
    <t>Document Type</t>
  </si>
  <si>
    <t>Title Edition</t>
  </si>
  <si>
    <t>Series Title</t>
  </si>
  <si>
    <t>Authors</t>
  </si>
  <si>
    <t>Subject</t>
  </si>
  <si>
    <t>Lcc</t>
  </si>
  <si>
    <t>Dewey</t>
  </si>
  <si>
    <t>Lcsh</t>
  </si>
  <si>
    <t>Language</t>
  </si>
  <si>
    <t>Full Record URL</t>
  </si>
  <si>
    <t>Classical Hollywood Cinema : Film Style and Mode of Production to 1960</t>
  </si>
  <si>
    <t>Routledge</t>
  </si>
  <si>
    <t>Book</t>
  </si>
  <si>
    <t>Routledge Library Editions: German History Ser.</t>
  </si>
  <si>
    <t>Bordwell, David;Staiger, Janet;Thompson, Kristin</t>
  </si>
  <si>
    <t>Fine Arts</t>
  </si>
  <si>
    <t>PN1993.5.U6</t>
  </si>
  <si>
    <t>791.43/0973</t>
  </si>
  <si>
    <t>Moving-pictures - United States - History</t>
  </si>
  <si>
    <t>English</t>
  </si>
  <si>
    <t>https://ebookcentral.proquest.com/lib/chonnam-ebooks/detail.action?docID=179032</t>
  </si>
  <si>
    <t>The Finite Element Method in Engineering</t>
  </si>
  <si>
    <t>Elsevier Science &amp; Technology</t>
  </si>
  <si>
    <t>Rao, Singiresu S.;RAO, Singiresu S.</t>
  </si>
  <si>
    <t>Engineering: General; Engineering: Civil; Engineering</t>
  </si>
  <si>
    <t>TA347.F5R36 2005</t>
  </si>
  <si>
    <t>620/.001/515353</t>
  </si>
  <si>
    <t>Finite element method.;Engineering mathematics.</t>
  </si>
  <si>
    <t>https://ebookcentral.proquest.com/lib/chonnam-ebooks/detail.action?docID=286754</t>
  </si>
  <si>
    <t>Developing Statistical Software in Fortran 95</t>
  </si>
  <si>
    <t>Springer</t>
  </si>
  <si>
    <t>Statistics and Computing Ser.</t>
  </si>
  <si>
    <t>Lemmon, David R.;Schafer, Joseph L.</t>
  </si>
  <si>
    <t>Mathematics; Computer Science/IT</t>
  </si>
  <si>
    <t>QA276-280</t>
  </si>
  <si>
    <t>Mathematical statistics</t>
  </si>
  <si>
    <t>https://ebookcentral.proquest.com/lib/chonnam-ebooks/detail.action?docID=302678</t>
  </si>
  <si>
    <t>Plate Tectonics and Crustal Evolution</t>
  </si>
  <si>
    <t>Condie, Kent C.</t>
  </si>
  <si>
    <t>Science: Geology; Science</t>
  </si>
  <si>
    <t>QE511.C66 1997</t>
  </si>
  <si>
    <t>Plate tectonics.</t>
  </si>
  <si>
    <t>https://ebookcentral.proquest.com/lib/chonnam-ebooks/detail.action?docID=312836</t>
  </si>
  <si>
    <t>Electronic and Optical Properties of d-Band Perovskites</t>
  </si>
  <si>
    <t>Cambridge University Press</t>
  </si>
  <si>
    <t>Wolfram, Thomas;Ellialtioglu, Sinasi</t>
  </si>
  <si>
    <t>Science: Physics; Science; Science: Geology</t>
  </si>
  <si>
    <t>QE391.P47 -- W65 2006eb</t>
  </si>
  <si>
    <t>Perovskite</t>
  </si>
  <si>
    <t>https://ebookcentral.proquest.com/lib/chonnam-ebooks/detail.action?docID=321099</t>
  </si>
  <si>
    <t>Semiconductors and Semimetals : Physics and Applications</t>
  </si>
  <si>
    <t>Issn Ser.</t>
  </si>
  <si>
    <t>Ahrenkiel, Richard K.;Lundstrom, Mark S.</t>
  </si>
  <si>
    <t>Science: Physics; Science</t>
  </si>
  <si>
    <t>QC610.9.S48eb vol. 3</t>
  </si>
  <si>
    <t>Gallium arsenide semiconductors.</t>
  </si>
  <si>
    <t>https://ebookcentral.proquest.com/lib/chonnam-ebooks/detail.action?docID=405264</t>
  </si>
  <si>
    <t>Learning and Teaching Early Math : The Learning Trajectories Approach</t>
  </si>
  <si>
    <t>Taylor &amp; Francis Group</t>
  </si>
  <si>
    <t>Studies in Mathematical Thinking and Learning Ser.</t>
  </si>
  <si>
    <t>Clements, Douglas H.;Sarama, Julie</t>
  </si>
  <si>
    <t>Education; Mathematics</t>
  </si>
  <si>
    <t>QA135.6 -- .C55 2009eb</t>
  </si>
  <si>
    <t>Mathematics - Study and teaching (Early childhood)</t>
  </si>
  <si>
    <t>https://ebookcentral.proquest.com/lib/chonnam-ebooks/detail.action?docID=414951</t>
  </si>
  <si>
    <t>Introduction to Homological Algebra</t>
  </si>
  <si>
    <t>Universitext</t>
  </si>
  <si>
    <t>Rotman, Joseph</t>
  </si>
  <si>
    <t>Mathematics</t>
  </si>
  <si>
    <t>QA169 -- .R68 2008eb</t>
  </si>
  <si>
    <t>512/.64</t>
  </si>
  <si>
    <t>Algebra, Homological.;Categories (Mathematics)</t>
  </si>
  <si>
    <t>https://ebookcentral.proquest.com/lib/chonnam-ebooks/detail.action?docID=418193</t>
  </si>
  <si>
    <t>Nanomaterials, Nanotechnologies and Design : An Introduction for Engineers and Architects</t>
  </si>
  <si>
    <t>Ashby, Michael F.;Schodek, Daniel L.;Ferreira, Paulo</t>
  </si>
  <si>
    <t>Engineering; Engineering: General</t>
  </si>
  <si>
    <t>T174.7.A84 2009</t>
  </si>
  <si>
    <t>Nanotechnology -- Textbooks.;High technology -- Textbooks.</t>
  </si>
  <si>
    <t>https://ebookcentral.proquest.com/lib/chonnam-ebooks/detail.action?docID=435275</t>
  </si>
  <si>
    <t>Structure Determination of Organic Compounds : Tables of Spectral Data</t>
  </si>
  <si>
    <t>Springer Berlin Heidelberg</t>
  </si>
  <si>
    <t>Pretsch, Ernö;Bühlmann, Philippe;Badertscher, Martin</t>
  </si>
  <si>
    <t>Science: Chemistry; Science; Science: Physics</t>
  </si>
  <si>
    <t>QD1-999</t>
  </si>
  <si>
    <t>Chemical structure -- Tables.;Organic compounds -- Spectra -- Tables.</t>
  </si>
  <si>
    <t>https://ebookcentral.proquest.com/lib/chonnam-ebooks/detail.action?docID=437826</t>
  </si>
  <si>
    <t>Children As Victims, Witnesses, and Offenders : Psychological Science and the Law</t>
  </si>
  <si>
    <t>Guilford Publications</t>
  </si>
  <si>
    <t>Bottoms, Bette L.;Najdowski, Cynthia J.;Goodman, Gail S.</t>
  </si>
  <si>
    <t>Social Science</t>
  </si>
  <si>
    <t>HV6250.4.C48</t>
  </si>
  <si>
    <t>Children -- Crimes against.;Child witnesses.;Juvenile delinquents.;Children -- Legal status, laws, etc.;Forensic psychology.;Criminal investigation.</t>
  </si>
  <si>
    <t>https://ebookcentral.proquest.com/lib/chonnam-ebooks/detail.action?docID=460405</t>
  </si>
  <si>
    <t>Nursing Knowledge : Science, Practice, and Philosophy</t>
  </si>
  <si>
    <t>John Wiley &amp; Sons, Incorporated</t>
  </si>
  <si>
    <t xml:space="preserve">Risjord, Mark;Mohr, Werner ;Osseiran, Afif </t>
  </si>
  <si>
    <t>Nursing</t>
  </si>
  <si>
    <t>RT84.5.R57 2010</t>
  </si>
  <si>
    <t>Health Knowledge, Attitudes, Practice</t>
  </si>
  <si>
    <t>https://ebookcentral.proquest.com/lib/chonnam-ebooks/detail.action?docID=470707</t>
  </si>
  <si>
    <t>Textbook of Anxiety Disorders</t>
  </si>
  <si>
    <t>American Psychiatric Publishing</t>
  </si>
  <si>
    <t>Stein, Dan J.;Hollander, Eric;Rothbaum, Barbara O.</t>
  </si>
  <si>
    <t>Medicine; Psychology</t>
  </si>
  <si>
    <t>RC531 -- .A525 2010eb</t>
  </si>
  <si>
    <t>Anxiety disorders</t>
  </si>
  <si>
    <t>https://ebookcentral.proquest.com/lib/chonnam-ebooks/detail.action?docID=471044</t>
  </si>
  <si>
    <t>Cancer and Its Management</t>
  </si>
  <si>
    <t>Tobias, Jeffrey;Hochhauser, Daniel</t>
  </si>
  <si>
    <t>Medicine</t>
  </si>
  <si>
    <t>RC270.8.S68 2010</t>
  </si>
  <si>
    <t>Cancer -- Treatment.;Cancer -- Diagnosis.</t>
  </si>
  <si>
    <t>https://ebookcentral.proquest.com/lib/chonnam-ebooks/detail.action?docID=474520</t>
  </si>
  <si>
    <t>Cognitive Work Analysis : Toward Safe, Productive, and Healthy Computer-Based Work</t>
  </si>
  <si>
    <t>CRC Press LLC</t>
  </si>
  <si>
    <t>Vicente, Kim J.</t>
  </si>
  <si>
    <t>Computer Science/IT</t>
  </si>
  <si>
    <t>QA76.9.H85 -- V515 1999eb</t>
  </si>
  <si>
    <t>Human-computer interaction.;Work environment.;Industrial safety.</t>
  </si>
  <si>
    <t>https://ebookcentral.proquest.com/lib/chonnam-ebooks/detail.action?docID=474648</t>
  </si>
  <si>
    <t>End-of-life Care and Addiction : A Family Systems Approach</t>
  </si>
  <si>
    <t>Springer Publishing Company</t>
  </si>
  <si>
    <t>Bushfield, Suzanne;DeFord, Brad</t>
  </si>
  <si>
    <t>Health; Social Science</t>
  </si>
  <si>
    <t>HV4998 -- .B87 2010eb</t>
  </si>
  <si>
    <t>362.17/5</t>
  </si>
  <si>
    <t>Substance abuse -- Social aspects.;Compulsive behavior -- Social aspects.;Terminal care.;Families.</t>
  </si>
  <si>
    <t>https://ebookcentral.proquest.com/lib/chonnam-ebooks/detail.action?docID=475129</t>
  </si>
  <si>
    <t>Practical Healthcare Epidemiology : Third Edition</t>
  </si>
  <si>
    <t>University of Chicago Press</t>
  </si>
  <si>
    <t>Lautenbach, Ebbing;Woeltje, Keith F.;Malani, Preeti N.;Society for Healthcare Epidemiology of America,</t>
  </si>
  <si>
    <t>Social Science; Health; Medicine</t>
  </si>
  <si>
    <t>RA652</t>
  </si>
  <si>
    <t>Epidemiology -- Methodology.;Public health.</t>
  </si>
  <si>
    <t>https://ebookcentral.proquest.com/lib/chonnam-ebooks/detail.action?docID=496602</t>
  </si>
  <si>
    <t>Continuous Renal Replacement Therapy</t>
  </si>
  <si>
    <t>Oxford University Press, Incorporated</t>
  </si>
  <si>
    <t>Pittsburgh Critical Care Medicine Ser.</t>
  </si>
  <si>
    <t>Bellomo, Rinaldo;Ronco, Claudio;Kellum, John</t>
  </si>
  <si>
    <t>RC918.R4C658 2010</t>
  </si>
  <si>
    <t>617.4/61059</t>
  </si>
  <si>
    <t>Acute renal failure -- Treatment.;Continuous arteriovenous hemofiltration.</t>
  </si>
  <si>
    <t>https://ebookcentral.proquest.com/lib/chonnam-ebooks/detail.action?docID=497633</t>
  </si>
  <si>
    <t>Educating Physicians : A Call for Reform of Medical School and Residency</t>
  </si>
  <si>
    <t>Jossey-Bass/Carnegie Foundation for the Advancement of Teaching Ser.</t>
  </si>
  <si>
    <t>Cooke, Molly;Irby, David M.;Shulman, Lee S.;O'Brien, Bridget C.</t>
  </si>
  <si>
    <t>R745 -- .C936 2010eb</t>
  </si>
  <si>
    <t>610.71/173</t>
  </si>
  <si>
    <t>Medical education -- United States.;Residents (Medicine) -- United States.</t>
  </si>
  <si>
    <t>https://ebookcentral.proquest.com/lib/chonnam-ebooks/detail.action?docID=533931</t>
  </si>
  <si>
    <t>Clio/Anthropos : Exploring the Boundaries Between History and Anthropology</t>
  </si>
  <si>
    <t>Stanford University Press</t>
  </si>
  <si>
    <t>Tagliacozzo, Eric;Willford, Andrew</t>
  </si>
  <si>
    <t>History; Social Science</t>
  </si>
  <si>
    <t>GN345</t>
  </si>
  <si>
    <t>940.53/44</t>
  </si>
  <si>
    <t>Ethnohistory.;Anthropology and history.</t>
  </si>
  <si>
    <t>https://ebookcentral.proquest.com/lib/chonnam-ebooks/detail.action?docID=543990</t>
  </si>
  <si>
    <t>Competitive Authoritarianism : Hybrid Regimes after the Cold War</t>
  </si>
  <si>
    <t>Problems of International Politics</t>
  </si>
  <si>
    <t>Levitsky, Steven;Way, Lucan A.</t>
  </si>
  <si>
    <t>Political Science</t>
  </si>
  <si>
    <t>JC480 .L45 2010</t>
  </si>
  <si>
    <t>Authoritarianism -- Case studies.;Democratization -- Case studies.;Political development -- Case studies.;Political stability -- Case studies.</t>
  </si>
  <si>
    <t>https://ebookcentral.proquest.com/lib/chonnam-ebooks/detail.action?docID=564436</t>
  </si>
  <si>
    <t>A Matter of Interpretation : Federal Courts and the Law</t>
  </si>
  <si>
    <t>Princeton University Press</t>
  </si>
  <si>
    <t>The University Center for Human Values Ser.</t>
  </si>
  <si>
    <t>Scalia, Antonin;Gutmann, Amy</t>
  </si>
  <si>
    <t>Law</t>
  </si>
  <si>
    <t>KF4552 -- .S28 1997eb</t>
  </si>
  <si>
    <t>https://ebookcentral.proquest.com/lib/chonnam-ebooks/detail.action?docID=565418</t>
  </si>
  <si>
    <t>Pharmacy Informatics</t>
  </si>
  <si>
    <t>Anderson, Philip O.;McGuinness, Susan M.;Bourne, Philip E.</t>
  </si>
  <si>
    <t>Medicine; Pharmacy</t>
  </si>
  <si>
    <t>RS56.2.P48 2010</t>
  </si>
  <si>
    <t>615/.1</t>
  </si>
  <si>
    <t>Pharmacy -- Information services.;Pharmacy -- Data processing.;Medical informatics.</t>
  </si>
  <si>
    <t>https://ebookcentral.proquest.com/lib/chonnam-ebooks/detail.action?docID=565785</t>
  </si>
  <si>
    <t>Reverse Engineering : Technology of Reinvention</t>
  </si>
  <si>
    <t>Wang, Wego</t>
  </si>
  <si>
    <t>Engineering; Engineering: General; Engineering: Civil</t>
  </si>
  <si>
    <t>TA168.5 -- .W36 2010eb</t>
  </si>
  <si>
    <t>Reverse engineering.;Engineering.</t>
  </si>
  <si>
    <t>https://ebookcentral.proquest.com/lib/chonnam-ebooks/detail.action?docID=581727</t>
  </si>
  <si>
    <t>Determinants of Democratization : Explaining Regime Change in the World, 1972–2006</t>
  </si>
  <si>
    <t>Teorell, Jan</t>
  </si>
  <si>
    <t>JC489 .T46 2010</t>
  </si>
  <si>
    <t>Democratization -- History -- 20th century.;Democratization -- History -- 21st century.;Democracy -- History -- 20th century.;Democracy -- History -- 21st century.</t>
  </si>
  <si>
    <t>https://ebookcentral.proquest.com/lib/chonnam-ebooks/detail.action?docID=585390</t>
  </si>
  <si>
    <t>Green Analytical Chemistry : Theory and Practice</t>
  </si>
  <si>
    <t>Elsevier</t>
  </si>
  <si>
    <t>Armenta, Sergio;de la Guardia, Miguel;De La Guardia, Miguel</t>
  </si>
  <si>
    <t>Engineering: Chemical; Science: Chemistry; Science; Engineering</t>
  </si>
  <si>
    <t>TP155.2.E58 -- G74 2010eb</t>
  </si>
  <si>
    <t>Chemistry, Analytic.;Environmental chemistry -- Industrial applications.</t>
  </si>
  <si>
    <t>https://ebookcentral.proquest.com/lib/chonnam-ebooks/detail.action?docID=622185</t>
  </si>
  <si>
    <t>Manual of Perioperative Care in Adult Cardiac Surgery</t>
  </si>
  <si>
    <t>Bojar, Robert M.</t>
  </si>
  <si>
    <t>RD598 -- .B64 2011eb</t>
  </si>
  <si>
    <t>Cardiac Surgical Procedures</t>
  </si>
  <si>
    <t>https://ebookcentral.proquest.com/lib/chonnam-ebooks/detail.action?docID=624739</t>
  </si>
  <si>
    <t>Head and Neck Pathology</t>
  </si>
  <si>
    <t>Demos Medical Publishing</t>
  </si>
  <si>
    <t>Consultant Pathology</t>
  </si>
  <si>
    <t>Barnes, Leon;Seethala, Raja;Chiosea, Simion</t>
  </si>
  <si>
    <t>RC280.H4 -- B37 2011eb</t>
  </si>
  <si>
    <t>616.99/491</t>
  </si>
  <si>
    <t>Head -- Tumors -- Histopathology -- Case studies.;Neck -- Tumors -- Histopathology -- Case studies.</t>
  </si>
  <si>
    <t>https://ebookcentral.proquest.com/lib/chonnam-ebooks/detail.action?docID=647695</t>
  </si>
  <si>
    <t>Agile Librarian's Guide to Thriving in Any Institution</t>
  </si>
  <si>
    <t>ABC-CLIO</t>
  </si>
  <si>
    <t>MCKNIGHT, MICHELYNN</t>
  </si>
  <si>
    <t>Library Science</t>
  </si>
  <si>
    <t>Z682.35.V62 -- M37 2010eb</t>
  </si>
  <si>
    <t>Color in design.;Design.</t>
  </si>
  <si>
    <t>https://ebookcentral.proquest.com/lib/chonnam-ebooks/detail.action?docID=656012</t>
  </si>
  <si>
    <t>Difficult Decisions in Thoracic Surgery : An Evidence-Based Approach</t>
  </si>
  <si>
    <t>Ferguson, Mark K.</t>
  </si>
  <si>
    <t>R1</t>
  </si>
  <si>
    <t>Chest -- Surgery.</t>
  </si>
  <si>
    <t>https://ebookcentral.proquest.com/lib/chonnam-ebooks/detail.action?docID=666928</t>
  </si>
  <si>
    <t>Living the Enlightenment : Freemasonry and Politics in Eighteenth-Century Europe</t>
  </si>
  <si>
    <t>Jacob, Margaret C.;Jacob, Professor of History of Science Margaret C</t>
  </si>
  <si>
    <t>HS416 -- .J33 1991eb</t>
  </si>
  <si>
    <t>366/.1/096609033</t>
  </si>
  <si>
    <t>Freemasons -- Europe -- History -- 18th century.;Freemasonry -- Political aspects -- Europe -- History -- 18th century.;Enlightenment -- Europe.;Europe -- Politics and government -- 1648-1789.</t>
  </si>
  <si>
    <t>https://ebookcentral.proquest.com/lib/chonnam-ebooks/detail.action?docID=679504</t>
  </si>
  <si>
    <t>Inflammatory Bowel Disease : Diagnosis and Therapeutics</t>
  </si>
  <si>
    <t>Humana Press</t>
  </si>
  <si>
    <t>Clinical Gastroenterology Ser.</t>
  </si>
  <si>
    <t>Cohen, Russell D.</t>
  </si>
  <si>
    <t>Inflammatory bowel diseases</t>
  </si>
  <si>
    <t>https://ebookcentral.proquest.com/lib/chonnam-ebooks/detail.action?docID=691189</t>
  </si>
  <si>
    <t>Popular Support for an Undemocratic Regime : The Changing Views of Russians</t>
  </si>
  <si>
    <t>Rose, Richard;Mishler, William;Munro, Neil</t>
  </si>
  <si>
    <t>History</t>
  </si>
  <si>
    <t>DK510.763 .R662 2011</t>
  </si>
  <si>
    <t>Democracy -- Russia (Federation);Political participation -- Russia (Federation);Post-communism -- Russia (Federation);Democratization -- Russia (Federation);Russia (Federation) -- Politics and government -- 1991-;Russia (Federation) -- Economic conditions -- 1991-;Russia (Federation) -- Social conditions -- 1991-</t>
  </si>
  <si>
    <t>https://ebookcentral.proquest.com/lib/chonnam-ebooks/detail.action?docID=692006</t>
  </si>
  <si>
    <t>Cognitive Behavior Therapy, Second Edition : Basics and Beyond</t>
  </si>
  <si>
    <t>Beck, Judith S.;Beck, Aaron T.</t>
  </si>
  <si>
    <t>Psychology; Medicine</t>
  </si>
  <si>
    <t>RC489.C63 -- B43 2011eb</t>
  </si>
  <si>
    <t>Cognitive therapy.</t>
  </si>
  <si>
    <t>https://ebookcentral.proquest.com/lib/chonnam-ebooks/detail.action?docID=735600</t>
  </si>
  <si>
    <t>Green Approaches to Asymmetric Catalytic Synthesis</t>
  </si>
  <si>
    <t>SpringerBriefs in Molecular Science Ser.</t>
  </si>
  <si>
    <t>Patti, Angela</t>
  </si>
  <si>
    <t>Science; Science: Chemistry</t>
  </si>
  <si>
    <t>Asymmetric synthesis.;Catalysis.;Environmental chemistry.</t>
  </si>
  <si>
    <t>https://ebookcentral.proquest.com/lib/chonnam-ebooks/detail.action?docID=798591</t>
  </si>
  <si>
    <t>Measurement and Instrumentation : Theory and Application</t>
  </si>
  <si>
    <t>Morris, Alan S;Langari, Reza</t>
  </si>
  <si>
    <t>Engineering: General; Engineering: Manufacturing; Engineering</t>
  </si>
  <si>
    <t>T50 .M644 2011</t>
  </si>
  <si>
    <t>Automatic control.;Engineering instrument.;Measurement.</t>
  </si>
  <si>
    <t>https://ebookcentral.proquest.com/lib/chonnam-ebooks/detail.action?docID=802426</t>
  </si>
  <si>
    <t>Basic Neurochemistry : Principles of Molecular, Cellular, and Medical Neurobiology</t>
  </si>
  <si>
    <t xml:space="preserve">Brady, Scott;Siegel, George;Albers, R. Wayne;Brady, Scott </t>
  </si>
  <si>
    <t>Science; Science: Anatomy/Physiology; Science: Biology/Natural History</t>
  </si>
  <si>
    <t>QP356.3.B37 2012</t>
  </si>
  <si>
    <t>612.8;612.8042</t>
  </si>
  <si>
    <t>Neurochemistry.</t>
  </si>
  <si>
    <t>https://ebookcentral.proquest.com/lib/chonnam-ebooks/detail.action?docID=806483</t>
  </si>
  <si>
    <t>Human Resources Management for Health Care Organizations : A Strategic Approach</t>
  </si>
  <si>
    <t>Pynes, Joan E.;Lombardi, Donald N.;Pynes, Joan</t>
  </si>
  <si>
    <t>RA971.35.P96 2011</t>
  </si>
  <si>
    <t>Health services administration.;Health facilities -- Personnel management.</t>
  </si>
  <si>
    <t>https://ebookcentral.proquest.com/lib/chonnam-ebooks/detail.action?docID=817373</t>
  </si>
  <si>
    <t>Introduction to Strategies for Organic Synthesis</t>
  </si>
  <si>
    <t>Starkey, Laurie;Starkey, Laurie S.;Little, Patrick</t>
  </si>
  <si>
    <t>QD262 -- .S73 2012eb</t>
  </si>
  <si>
    <t>547/.2</t>
  </si>
  <si>
    <t>Organic compounds -- Synthesis.</t>
  </si>
  <si>
    <t>https://ebookcentral.proquest.com/lib/chonnam-ebooks/detail.action?docID=818521</t>
  </si>
  <si>
    <t>Transfusion Medicine</t>
  </si>
  <si>
    <t>McCullough, Jeff</t>
  </si>
  <si>
    <t>Pharmacy; Medicine</t>
  </si>
  <si>
    <t>RM171.M33 2012</t>
  </si>
  <si>
    <t>Blood--Transfusion.</t>
  </si>
  <si>
    <t>https://ebookcentral.proquest.com/lib/chonnam-ebooks/detail.action?docID=822690</t>
  </si>
  <si>
    <t>Evidence-Based Geriatric Nursing Protocols for Best Practice</t>
  </si>
  <si>
    <t>Capezuti, Elizabeth;Zwicker, DeAnne;Fulmer, Terry T.;Boltz, Marie;O'Meara, Ardis</t>
  </si>
  <si>
    <t>RC954 -- .E95 2012eb</t>
  </si>
  <si>
    <t>Evidence-Based Nursing</t>
  </si>
  <si>
    <t>https://ebookcentral.proquest.com/lib/chonnam-ebooks/detail.action?docID=846169</t>
  </si>
  <si>
    <t>Advanced Solid State Physics</t>
  </si>
  <si>
    <t>Phillips, Philip</t>
  </si>
  <si>
    <t>Science; Science: Physics</t>
  </si>
  <si>
    <t>QC176.P46 2012</t>
  </si>
  <si>
    <t>530.4/1</t>
  </si>
  <si>
    <t>Solid state physics.</t>
  </si>
  <si>
    <t>https://ebookcentral.proquest.com/lib/chonnam-ebooks/detail.action?docID=862358</t>
  </si>
  <si>
    <t>Fiber Bragg Grating Sensors : Recent Advancements, Industrial Applications and Market Exploitation</t>
  </si>
  <si>
    <t>Bentham Science Publishers</t>
  </si>
  <si>
    <t>Cusano, Andrea;Cutolo, Antonello;Albert, Jacques</t>
  </si>
  <si>
    <t>Engineering: Civil; Engineering; Engineering: Electrical</t>
  </si>
  <si>
    <t>TA1800 -- .F53 2011eb</t>
  </si>
  <si>
    <t>Optical fibers.;Bragg gratings.;Optical detectors.</t>
  </si>
  <si>
    <t>https://ebookcentral.proquest.com/lib/chonnam-ebooks/detail.action?docID=864166</t>
  </si>
  <si>
    <t>Plant Transformation Technology Revolution in Last Three Decades - Vol. 1 : Historical Technology Developments in Plant Transformation</t>
  </si>
  <si>
    <t>Dan, Yinghui;Ow, David</t>
  </si>
  <si>
    <t>Science: Botany; Engineering; Science; Engineering: Chemical</t>
  </si>
  <si>
    <t>QK981.5 -- .P53 2011eb</t>
  </si>
  <si>
    <t>Plant genetic engineering.;Transgenic plants.</t>
  </si>
  <si>
    <t>https://ebookcentral.proquest.com/lib/chonnam-ebooks/detail.action?docID=864252</t>
  </si>
  <si>
    <t>Paradox in Partnership : The Role of Conflict in Partnership Building</t>
  </si>
  <si>
    <t>Desivilya, Helena Syna;Palgi, Michal</t>
  </si>
  <si>
    <t>Business/Management</t>
  </si>
  <si>
    <t>HD69.S8 -- P37 2011eb</t>
  </si>
  <si>
    <t>Partnership.</t>
  </si>
  <si>
    <t>https://ebookcentral.proquest.com/lib/chonnam-ebooks/detail.action?docID=864253</t>
  </si>
  <si>
    <t>Amelogenins : Multifaceted Proteins for Dental and Bone Formation and Repair (Volume 1 )</t>
  </si>
  <si>
    <t>Frontiers between Science and Clinic in Odontology, 1</t>
  </si>
  <si>
    <t>Goldberg, Michel</t>
  </si>
  <si>
    <t>QP552.E95 -- A44 2010eb</t>
  </si>
  <si>
    <t>611/.314</t>
  </si>
  <si>
    <t>Extracellular matrix proteins.;Dental enamel.;Dentistry.</t>
  </si>
  <si>
    <t>https://ebookcentral.proquest.com/lib/chonnam-ebooks/detail.action?docID=864285</t>
  </si>
  <si>
    <t>Flood Risk Assessment and Management</t>
  </si>
  <si>
    <t>Han, Dawei</t>
  </si>
  <si>
    <t>Sport &amp;amp; Recreation; Engineering; Engineering: General</t>
  </si>
  <si>
    <t>GV1399 -- .H36 2011eb</t>
  </si>
  <si>
    <t>627.4;627/.4</t>
  </si>
  <si>
    <t>Floods -- Risk assessment.;Flood forecasting.;Flood control.</t>
  </si>
  <si>
    <t>https://ebookcentral.proquest.com/lib/chonnam-ebooks/detail.action?docID=864287</t>
  </si>
  <si>
    <t>In silico Lead Discovery</t>
  </si>
  <si>
    <t>Miteva, Maria A.</t>
  </si>
  <si>
    <t>RM301.25 -- .M58 2011eb</t>
  </si>
  <si>
    <t>615/.19</t>
  </si>
  <si>
    <t>Drug development.;Drug development -- Computer simulation.</t>
  </si>
  <si>
    <t>https://ebookcentral.proquest.com/lib/chonnam-ebooks/detail.action?docID=864309</t>
  </si>
  <si>
    <t>Stainless Steel An Introduction and Their Recent Developments : An Introduction and Their Recent Developments</t>
  </si>
  <si>
    <t>Lai, Joseph Ki Leuk;Shek, Chan Hung;Lo, Kin Ho</t>
  </si>
  <si>
    <t>TA479.S7 -- S73 2012eb</t>
  </si>
  <si>
    <t>Stainless steel.;Stainless steel -- Research.</t>
  </si>
  <si>
    <t>https://ebookcentral.proquest.com/lib/chonnam-ebooks/detail.action?docID=877022</t>
  </si>
  <si>
    <t>Foundations For Paramedic Practice : A Theoretical Perspective</t>
  </si>
  <si>
    <t>McGraw-Hill Education</t>
  </si>
  <si>
    <t>Blaber, Amanda</t>
  </si>
  <si>
    <t>R847 -- .F68 2012eb</t>
  </si>
  <si>
    <t>Emergency medical technicians.;Paramedical education.</t>
  </si>
  <si>
    <t>https://ebookcentral.proquest.com/lib/chonnam-ebooks/detail.action?docID=879701</t>
  </si>
  <si>
    <t>Photoelectrochemical Hydrogen Production</t>
  </si>
  <si>
    <t>Electronic Materials: Science and Technology Ser.</t>
  </si>
  <si>
    <t>Van de Krol, Roel;Grätzel, Michael</t>
  </si>
  <si>
    <t>QC71.82-73.8</t>
  </si>
  <si>
    <t>541/.35</t>
  </si>
  <si>
    <t>Hydrogen.</t>
  </si>
  <si>
    <t>https://ebookcentral.proquest.com/lib/chonnam-ebooks/detail.action?docID=884245</t>
  </si>
  <si>
    <t>Disorder and Strain-Induced Complexity in Functional Materials</t>
  </si>
  <si>
    <t>Springer Series in Materials Science Ser.</t>
  </si>
  <si>
    <t>Kakeshita, Tomoyuki;Fukuda, Takashi;Planes, Antoni;Saxena, Avadh</t>
  </si>
  <si>
    <t>Engineering: General; Engineering; Engineering: Civil</t>
  </si>
  <si>
    <t>TA401-492</t>
  </si>
  <si>
    <t>Materials -- Fatigue.;Materials.</t>
  </si>
  <si>
    <t>https://ebookcentral.proquest.com/lib/chonnam-ebooks/detail.action?docID=885027</t>
  </si>
  <si>
    <t>Contemporary Grandparenting : Changing Family Relationships in Global Contexts</t>
  </si>
  <si>
    <t>Policy Press</t>
  </si>
  <si>
    <t>Arber, Sara;Timonen, Virpi</t>
  </si>
  <si>
    <t>HQ759.9 -- .C66 2012eb</t>
  </si>
  <si>
    <t>Grandparenting.;Grandparent and child.</t>
  </si>
  <si>
    <t>https://ebookcentral.proquest.com/lib/chonnam-ebooks/detail.action?docID=922865</t>
  </si>
  <si>
    <t>Plant Electrophysiology : Signaling and Responses</t>
  </si>
  <si>
    <t>Volkov, Alexander G.</t>
  </si>
  <si>
    <t>Science; Science: Biology/Natural History</t>
  </si>
  <si>
    <t>QH301-705</t>
  </si>
  <si>
    <t>Electrophysiology of plants.</t>
  </si>
  <si>
    <t>https://ebookcentral.proquest.com/lib/chonnam-ebooks/detail.action?docID=973302</t>
  </si>
  <si>
    <t>Plant Electrophysiology : Methods and Cell Electrophysiology</t>
  </si>
  <si>
    <t>Electrophysiology of plants.;Life sciences.</t>
  </si>
  <si>
    <t>https://ebookcentral.proquest.com/lib/chonnam-ebooks/detail.action?docID=973321</t>
  </si>
  <si>
    <t>Advances in Multiphase Flow and Heat Transfer  Vol. # 3</t>
  </si>
  <si>
    <t>Advances in Multiphase Flow and Heat Transfer</t>
  </si>
  <si>
    <t>Cheng, Lixin;Mewes, Dieter</t>
  </si>
  <si>
    <t>Engineering: General; Engineering: Mechanical; Engineering</t>
  </si>
  <si>
    <t>TJ269 -- .A383 2012eb</t>
  </si>
  <si>
    <t>620.1/064</t>
  </si>
  <si>
    <t>Multiphase flow.;Heat -- Transmission.;Fluid mechanics.</t>
  </si>
  <si>
    <t>https://ebookcentral.proquest.com/lib/chonnam-ebooks/detail.action?docID=976621</t>
  </si>
  <si>
    <t>Advances in Multiphase Flow and Heat Transfer Volume 4</t>
  </si>
  <si>
    <t>TA357.5.M84 -- A38 2012eb</t>
  </si>
  <si>
    <t>Multiphase flow -- Research.;Heat -- Transmission -- Research.</t>
  </si>
  <si>
    <t>https://ebookcentral.proquest.com/lib/chonnam-ebooks/detail.action?docID=976624</t>
  </si>
  <si>
    <t>Free Radical Biomedicine : Principles, Clinical Correlations, and Methodologies</t>
  </si>
  <si>
    <t>Li, Yunbo</t>
  </si>
  <si>
    <t>Science; Science: Chemistry; Medicine</t>
  </si>
  <si>
    <t>RB170 -- .L59 2012eb</t>
  </si>
  <si>
    <t>Free radicals (Chemistry) -- Physiological effect.;Pathology, Molecular.</t>
  </si>
  <si>
    <t>https://ebookcentral.proquest.com/lib/chonnam-ebooks/detail.action?docID=976627</t>
  </si>
  <si>
    <t>Kinship and Gender : An Introduction</t>
  </si>
  <si>
    <t>Westview Press</t>
  </si>
  <si>
    <t>Stone, Linda</t>
  </si>
  <si>
    <t>GN487 -- .S76 2014eb</t>
  </si>
  <si>
    <t>Human reproduction.;Kinship.;Matrilineal kinship.;Patrilineal kinship.;Sex role.</t>
  </si>
  <si>
    <t>https://ebookcentral.proquest.com/lib/chonnam-ebooks/detail.action?docID=991133</t>
  </si>
  <si>
    <t>Essentials of Chinese Medicine : Volume 1</t>
  </si>
  <si>
    <t>Liu, Zhanwen;Liu, Liang</t>
  </si>
  <si>
    <t>Alternative medicine.;Medicine, Chinese.;Medicine.</t>
  </si>
  <si>
    <t>https://ebookcentral.proquest.com/lib/chonnam-ebooks/detail.action?docID=993127</t>
  </si>
  <si>
    <t>ABC of Pediatric Surgical Imaging</t>
  </si>
  <si>
    <t>Andronikou, Savvas;Alexander, Angus;Daneman, Alan;Kilborn, Tracy;Millar, Alastair J. W.</t>
  </si>
  <si>
    <t>Pediatric diagnostic imaging.;Diagnostic imaging.</t>
  </si>
  <si>
    <t>https://ebookcentral.proquest.com/lib/chonnam-ebooks/detail.action?docID=993231</t>
  </si>
  <si>
    <t>Electrochemistry of Insertion Materials for Hydrogen and Lithium</t>
  </si>
  <si>
    <t>Monographs in Electrochemistry Ser.</t>
  </si>
  <si>
    <t>Pyun, Su-Il;Go, Joo-Young;Lee, Jong-Won;Shin, Heon-Cheol</t>
  </si>
  <si>
    <t>Science; Science: Chemistry; Engineering: Chemical; Engineering</t>
  </si>
  <si>
    <t>Electrochemistry.;Hydrogen.;Lithium.</t>
  </si>
  <si>
    <t>https://ebookcentral.proquest.com/lib/chonnam-ebooks/detail.action?docID=994382</t>
  </si>
  <si>
    <t>Classical Solutions in Quantum Field Theory : Solitons and Instantons in High Energy Physics</t>
  </si>
  <si>
    <t>Cambridge Monographs on Mathematical Physics</t>
  </si>
  <si>
    <t>Weinberg, Erick J.</t>
  </si>
  <si>
    <t>QC174.17.M35 W45 2012</t>
  </si>
  <si>
    <t>Quantum theory -- Mathematics.;Physics.</t>
  </si>
  <si>
    <t>https://ebookcentral.proquest.com/lib/chonnam-ebooks/detail.action?docID=1024989</t>
  </si>
  <si>
    <t>Strengths-Based Nursing Care : Health and Healing for Person and Family</t>
  </si>
  <si>
    <t xml:space="preserve">Gottlieb, Laurie N.;Laurie N Gottlieb Phd, Rn </t>
  </si>
  <si>
    <t>RT42 -- .G68 2012eb</t>
  </si>
  <si>
    <t>Nursing.;Nurse and patient.</t>
  </si>
  <si>
    <t>https://ebookcentral.proquest.com/lib/chonnam-ebooks/detail.action?docID=1026841</t>
  </si>
  <si>
    <t>The Future University : Ideas and Possibilities</t>
  </si>
  <si>
    <t>International Studies in Higher Education Ser.</t>
  </si>
  <si>
    <t>Barnett, Ronald</t>
  </si>
  <si>
    <t>Education</t>
  </si>
  <si>
    <t>LB2322.2 .F88 2012</t>
  </si>
  <si>
    <t>Education, Higher -- Aims and objectives -- Cross-cultural studies.;Universities and colleges -- Cross-cultural studies.;Education and globalization -- Cross-cultural studies.</t>
  </si>
  <si>
    <t>https://ebookcentral.proquest.com/lib/chonnam-ebooks/detail.action?docID=1039254</t>
  </si>
  <si>
    <t>The Role of the Economic Crisis on Occupational Stress and Well Being</t>
  </si>
  <si>
    <t>Emerald Publishing Limited</t>
  </si>
  <si>
    <t>Journal</t>
  </si>
  <si>
    <t>Research in Occupational Stress and Well-Being Ser.</t>
  </si>
  <si>
    <t xml:space="preserve">Perrewé, Pamela L.;Rosen, Christopher C.;Halbesleben, Jonathon R. B.;Perrewe, Pamela L. </t>
  </si>
  <si>
    <t>Business/Management; Psychology</t>
  </si>
  <si>
    <t>HF5548.85</t>
  </si>
  <si>
    <t>Job stress -- Economic aspects.;Global Financial Crisis, 2008-2009 -- Social aspects.</t>
  </si>
  <si>
    <t>https://ebookcentral.proquest.com/lib/chonnam-ebooks/detail.action?docID=1057750</t>
  </si>
  <si>
    <t>Emerging Trends in Science, Engineering and Technology : Proceedings of International Conference, Incoset 2012</t>
  </si>
  <si>
    <t>Lecture Notes in Mechanical Engineering Ser.</t>
  </si>
  <si>
    <t>Sathiyamoorthy, S.;Caroline, B. Elizabeth;Jayanthi, J. Gnana</t>
  </si>
  <si>
    <t>Engineering: Civil; Engineering: General; Engineering</t>
  </si>
  <si>
    <t>TA1-2040</t>
  </si>
  <si>
    <t>Physics -- Congresses.;Engineering -- Congresses.;Chemistry -- Congresses.;Mathematics -- Congresses.;Propulsion systems -- Congresses.</t>
  </si>
  <si>
    <t>https://ebookcentral.proquest.com/lib/chonnam-ebooks/detail.action?docID=1083458</t>
  </si>
  <si>
    <t>The Politics of Harry Potter</t>
  </si>
  <si>
    <t>Palgrave Macmillan</t>
  </si>
  <si>
    <t>Barratt, B.</t>
  </si>
  <si>
    <t>JA1-92</t>
  </si>
  <si>
    <t>Political science</t>
  </si>
  <si>
    <t>https://ebookcentral.proquest.com/lib/chonnam-ebooks/detail.action?docID=1095028</t>
  </si>
  <si>
    <t>Why Governments and Parties Manipulate Elections : Theory, Practice, and Implications</t>
  </si>
  <si>
    <t>Political Economy of Institutions and Decisions</t>
  </si>
  <si>
    <t>Simpser, Alberto</t>
  </si>
  <si>
    <t>JF1083 .S56 2013</t>
  </si>
  <si>
    <t>Elections -- Corrupt practices.;Political corruption.</t>
  </si>
  <si>
    <t>https://ebookcentral.proquest.com/lib/chonnam-ebooks/detail.action?docID=1113102</t>
  </si>
  <si>
    <t>Researching Intercultural Learning : Investigations in Language and Education</t>
  </si>
  <si>
    <t>Jin, Lixian;Cortazzi, Martin</t>
  </si>
  <si>
    <t>Language/Linguistics; Education</t>
  </si>
  <si>
    <t>L1-991</t>
  </si>
  <si>
    <t>Language and languages-Study and</t>
  </si>
  <si>
    <t>https://ebookcentral.proquest.com/lib/chonnam-ebooks/detail.action?docID=1161392</t>
  </si>
  <si>
    <t>Statistical Methods with Applications to Demography and Life Insurance</t>
  </si>
  <si>
    <t>Khmaladze, Estáte V.</t>
  </si>
  <si>
    <t>Business/Management; Social Science</t>
  </si>
  <si>
    <t>HG8781 -- .K43 2013eb</t>
  </si>
  <si>
    <t>Actuarial science.;Demography -- Mathematical models.</t>
  </si>
  <si>
    <t>https://ebookcentral.proquest.com/lib/chonnam-ebooks/detail.action?docID=1165889</t>
  </si>
  <si>
    <t>Molecular Symmetry and Group Theory : A Programmed Introduction to Chemical Applications</t>
  </si>
  <si>
    <t>Vincent, Alan</t>
  </si>
  <si>
    <t>QD461 -- .V52 2010eb</t>
  </si>
  <si>
    <t>541.2/2/077</t>
  </si>
  <si>
    <t>Group theory -- Programmed instruction.;Molecular theory -- Programmed instruction.;Symmetry (Physics) -- Programmed instruction.</t>
  </si>
  <si>
    <t>https://ebookcentral.proquest.com/lib/chonnam-ebooks/detail.action?docID=1209433</t>
  </si>
  <si>
    <t>Research, Applications, and Interventions for Children and Adolescents : A Positive Psychology Perspective</t>
  </si>
  <si>
    <t>Proctor, Carmel;Linley, P. Alex</t>
  </si>
  <si>
    <t>Psychology</t>
  </si>
  <si>
    <t>BF1-990</t>
  </si>
  <si>
    <t>Positive psychology.;Child psychology.;Adolescent psychology.</t>
  </si>
  <si>
    <t>https://ebookcentral.proquest.com/lib/chonnam-ebooks/detail.action?docID=1316909</t>
  </si>
  <si>
    <t>Precision in Crop Farming : Site Specific Concepts and Sensing Methods: Applications and Results</t>
  </si>
  <si>
    <t>Heege, Hermann J.</t>
  </si>
  <si>
    <t>Agriculture; Science; Science: Biology/Natural History</t>
  </si>
  <si>
    <t>Precision farming.</t>
  </si>
  <si>
    <t>https://ebookcentral.proquest.com/lib/chonnam-ebooks/detail.action?docID=1317751</t>
  </si>
  <si>
    <t>Harry Potter and International Relations</t>
  </si>
  <si>
    <t>Rowman &amp; Littlefield Publishers</t>
  </si>
  <si>
    <t>Nexon, Daniel H.;Neumann, Iver B.;Folker, Brian;Gemmill, Maia A.;Goff, Patricia M.;Hall, Martin;Jackson, Patrick Thaddeus;Knutsen, Torbjørn L.;Long, David;Mandaville, Peter</t>
  </si>
  <si>
    <t>Literature</t>
  </si>
  <si>
    <t>PR6068.O93 -- .H377 2006eb</t>
  </si>
  <si>
    <t>Rowling, J. K. -- Influence.;Rowling, J. K. -- Criticism and interpretation.;Rowling, J. K. -- Characters -- Harry Potter.;Potter, Harry -- (Fictitious character);Children's stories, English -- History and criticism.;Fantasy fiction, English -- History and criticism.;Literature and society.</t>
  </si>
  <si>
    <t>https://ebookcentral.proquest.com/lib/chonnam-ebooks/detail.action?docID=1351084</t>
  </si>
  <si>
    <t>Child Abuse and Neglect : A Diagnostic Guide for physicians, surgeons, pathologists, dentists, nurses and social Workers</t>
  </si>
  <si>
    <t xml:space="preserve">Palusci, Vincent J.;Fischer, Howard;Faust, Russell A.;Fitzpatrick, Coleen ;Hartwig, Earl R. ;Joshi, Aparna ;Langenburg, Scott ;Markman, Lisa ;Nazar, Dena ;Palusci, Vincent J. </t>
  </si>
  <si>
    <t>RC569.5.C55 -- P35 2010eb</t>
  </si>
  <si>
    <t>Child abuse.;Abused children.</t>
  </si>
  <si>
    <t>https://ebookcentral.proquest.com/lib/chonnam-ebooks/detail.action?docID=1407687</t>
  </si>
  <si>
    <t>ASTNA Patient Transport : Principles and Practice</t>
  </si>
  <si>
    <t>ASTNA;Holleran, Renee S.</t>
  </si>
  <si>
    <t>Health; Medicine; Social Science</t>
  </si>
  <si>
    <t>RC1097 -- .F55 2010eb</t>
  </si>
  <si>
    <t>Aviation nursing.;Transport of sick and wounded.;Airplane ambulances.</t>
  </si>
  <si>
    <t>https://ebookcentral.proquest.com/lib/chonnam-ebooks/detail.action?docID=1429709</t>
  </si>
  <si>
    <t>Chest Radiology Plain Film Patterns and Differential Diagnoses E-Book</t>
  </si>
  <si>
    <t>Reed, James C.</t>
  </si>
  <si>
    <t>RC941 -- .R4 2011eb</t>
  </si>
  <si>
    <t>Chest -- Radiography.;Diagnosis, Radioscopic.</t>
  </si>
  <si>
    <t>https://ebookcentral.proquest.com/lib/chonnam-ebooks/detail.action?docID=1430082</t>
  </si>
  <si>
    <t>The Chemistry Companion</t>
  </si>
  <si>
    <t>Fischer-Cripps, Anthony C.</t>
  </si>
  <si>
    <t>Science: Chemistry; Science</t>
  </si>
  <si>
    <t>QD33.2 -- .F57 2012eb</t>
  </si>
  <si>
    <t>Chemistry.;Physical sciences.</t>
  </si>
  <si>
    <t>https://ebookcentral.proquest.com/lib/chonnam-ebooks/detail.action?docID=1449726</t>
  </si>
  <si>
    <t>Thinking about Higher Education</t>
  </si>
  <si>
    <t>Gibbs, Paul;Barnett, Ronald</t>
  </si>
  <si>
    <t>Education; Philosophy</t>
  </si>
  <si>
    <t>B1-5802</t>
  </si>
  <si>
    <t>Education, Higher -- United States.;Education -- United States.;Education.</t>
  </si>
  <si>
    <t>https://ebookcentral.proquest.com/lib/chonnam-ebooks/detail.action?docID=1636503</t>
  </si>
  <si>
    <t>Polymer Melt Rheology : A Guide for Industrial Practice</t>
  </si>
  <si>
    <t>Cogswell, F. N.</t>
  </si>
  <si>
    <t>QD381.9.R48.C647 20</t>
  </si>
  <si>
    <t>Polymers -- Rheology.;Polymer melting.</t>
  </si>
  <si>
    <t>https://ebookcentral.proquest.com/lib/chonnam-ebooks/detail.action?docID=1640038</t>
  </si>
  <si>
    <t>Contractual Obligations in Ghana and Nigeria</t>
  </si>
  <si>
    <t>Uche, U U</t>
  </si>
  <si>
    <t>KRX810 .U93 2014</t>
  </si>
  <si>
    <t>Contracts - Nigeria</t>
  </si>
  <si>
    <t>https://ebookcentral.proquest.com/lib/chonnam-ebooks/detail.action?docID=1679229</t>
  </si>
  <si>
    <t>Preparing Early Childhood Educators to Teach Math : Professional Development that Works</t>
  </si>
  <si>
    <t>Brookes Publishing</t>
  </si>
  <si>
    <t>Ginsburg, Herbert;Hyson, Marilou;Woods, Taniesha A.;Bredekamp, Sue</t>
  </si>
  <si>
    <t>Mathematics; Education</t>
  </si>
  <si>
    <t>QA10.5 -- .P725 2014eb</t>
  </si>
  <si>
    <t>Mathematics teachers -- Training of -- United States.;Early childhood educators -- Training of -- United States.;Mathematics -- Study and teaching (Early childhood) -- United States.;Mathematics -- Vocational guidance -- United States.</t>
  </si>
  <si>
    <t>https://ebookcentral.proquest.com/lib/chonnam-ebooks/detail.action?docID=1787402</t>
  </si>
  <si>
    <t>Epigenetics : Current Research and Emerging Trends</t>
  </si>
  <si>
    <t>Caister Academic Press</t>
  </si>
  <si>
    <t>Chadwick, Brian P.</t>
  </si>
  <si>
    <t>Science; Science: Biology/Natural History; Science: Zoology</t>
  </si>
  <si>
    <t>QL971 -- .E654 2015eb</t>
  </si>
  <si>
    <t>Epigenesis.;Genetic regulation.</t>
  </si>
  <si>
    <t>https://ebookcentral.proquest.com/lib/chonnam-ebooks/detail.action?docID=2046040</t>
  </si>
  <si>
    <t>Playing Harry Potter : Essays and Interviews on Fandom and Performance</t>
  </si>
  <si>
    <t>McFarland &amp; Company, Incorporated Publishers</t>
  </si>
  <si>
    <t>Brenner, Lisa S.</t>
  </si>
  <si>
    <t>Literature; Fiction</t>
  </si>
  <si>
    <t>PR6068.O93.P539 2015</t>
  </si>
  <si>
    <t>823/.914</t>
  </si>
  <si>
    <t>Potter, Harry</t>
  </si>
  <si>
    <t>https://ebookcentral.proquest.com/lib/chonnam-ebooks/detail.action?docID=2070537</t>
  </si>
  <si>
    <t>Alltagsgeschichte : Reconstructing Historical Experiences and Ways of Life</t>
  </si>
  <si>
    <t>Princeton Studies in Culture/Power/History Ser.</t>
  </si>
  <si>
    <t>Ludtke, Alf;Templer, William</t>
  </si>
  <si>
    <t>History; Geography/Travel</t>
  </si>
  <si>
    <t>D13 -- .A53713 1995eb</t>
  </si>
  <si>
    <t>907/.2</t>
  </si>
  <si>
    <t>Historiography.;History -- Methodology.</t>
  </si>
  <si>
    <t>https://ebookcentral.proquest.com/lib/chonnam-ebooks/detail.action?docID=3030288</t>
  </si>
  <si>
    <t>Fields and Galois Theory</t>
  </si>
  <si>
    <t>Springer London, Limited</t>
  </si>
  <si>
    <t>Howie, John M.</t>
  </si>
  <si>
    <t>QA214 -- .H69 2006eb</t>
  </si>
  <si>
    <t>Algebraic fields.;Galois theory.</t>
  </si>
  <si>
    <t>https://ebookcentral.proquest.com/lib/chonnam-ebooks/detail.action?docID=3062910</t>
  </si>
  <si>
    <t>Complex Analysis</t>
  </si>
  <si>
    <t>Springer New York</t>
  </si>
  <si>
    <t>Undergraduate Texts in Mathematics</t>
  </si>
  <si>
    <t>Bak, Joseph;Newman, Donald J.</t>
  </si>
  <si>
    <t>QA331.7 -- .B35 2010eb</t>
  </si>
  <si>
    <t>515/.9</t>
  </si>
  <si>
    <t>Functions of complex variables.;Analytic functions.</t>
  </si>
  <si>
    <t>https://ebookcentral.proquest.com/lib/chonnam-ebooks/detail.action?docID=3065581</t>
  </si>
  <si>
    <t>Course in Commutative Algebra</t>
  </si>
  <si>
    <t>Graduate Texts in Mathematics</t>
  </si>
  <si>
    <t>Kemper, Gregor</t>
  </si>
  <si>
    <t>QA251.3 -- .K46 2010eb</t>
  </si>
  <si>
    <t>Commutative algebra.;Algebra.</t>
  </si>
  <si>
    <t>https://ebookcentral.proquest.com/lib/chonnam-ebooks/detail.action?docID=3066237</t>
  </si>
  <si>
    <t>Structure Elucidation by Modern NMR : A Workbook</t>
  </si>
  <si>
    <t>Dietrich Steinkopff</t>
  </si>
  <si>
    <t>Duddeck, Helmut;Dietrich, Wolfgang;Tóth, Gábor</t>
  </si>
  <si>
    <t>QD96.N8.D833 1998</t>
  </si>
  <si>
    <t>Nuclear magnetic resonance spectroscopy.</t>
  </si>
  <si>
    <t>https://ebookcentral.proquest.com/lib/chonnam-ebooks/detail.action?docID=3098543</t>
  </si>
  <si>
    <t>East Asian Development : Foundations and Strategies</t>
  </si>
  <si>
    <t>Harvard University Press</t>
  </si>
  <si>
    <t>The Edwin O. Reischauer Lectures</t>
  </si>
  <si>
    <t>Perkins, Dwight H.</t>
  </si>
  <si>
    <t>Economics; Business/Management</t>
  </si>
  <si>
    <t>HC460</t>
  </si>
  <si>
    <t>Economic development -- East Asia.;Economic development -- Southeast Asia.;East Asia -- Economic conditions.;Southeast Asia -- Economic conditions.</t>
  </si>
  <si>
    <t>https://ebookcentral.proquest.com/lib/chonnam-ebooks/detail.action?docID=3301338</t>
  </si>
  <si>
    <t>Reproductive Biology and Phylogeny of Birds, Part B: Sexual Selection, Behavior, Conservation, Embryology and Genetics</t>
  </si>
  <si>
    <t>Reproductive Biology and Phylogeny</t>
  </si>
  <si>
    <t>Jamieson, Barrie G. M.</t>
  </si>
  <si>
    <t>Science; Science: Zoology</t>
  </si>
  <si>
    <t>QL698.2 -- .R47B 2007eb</t>
  </si>
  <si>
    <t>Birds -- Phylogeny.;Birds -- Reproduction.</t>
  </si>
  <si>
    <t>https://ebookcentral.proquest.com/lib/chonnam-ebooks/detail.action?docID=3404252</t>
  </si>
  <si>
    <t>Democracy in Retreat : The Revolt of the Middle Class and the Worldwide Decline of Representative Government</t>
  </si>
  <si>
    <t>Yale University Press</t>
  </si>
  <si>
    <t>Kurlantzick, Joshua</t>
  </si>
  <si>
    <t>JC423 -- .K857 2013eb</t>
  </si>
  <si>
    <t>Democracy -- Case studies.;Democratization -- Case studies.;World politics -- 1989-</t>
  </si>
  <si>
    <t>https://ebookcentral.proquest.com/lib/chonnam-ebooks/detail.action?docID=3421153</t>
  </si>
  <si>
    <t>J. K. Rowling</t>
  </si>
  <si>
    <t>New Casebooks</t>
  </si>
  <si>
    <t>Hallett, Cynthia J.;Huey, Peggy J.</t>
  </si>
  <si>
    <t>Literature; Juvenile Literature</t>
  </si>
  <si>
    <t>PR6068.O93</t>
  </si>
  <si>
    <t>LITERARY COLLECTIONS / English, Irish, Scottish, Welsh</t>
  </si>
  <si>
    <t>https://ebookcentral.proquest.com/lib/chonnam-ebooks/detail.action?docID=4008211</t>
  </si>
  <si>
    <t>Hunter's Diseases of Occupations, Tenth Edition</t>
  </si>
  <si>
    <t>Baxter, Peter J;Aw, Tar-Ching;Cockcroft, Anne;Durrington, Paul;Harrington, J Malcolm</t>
  </si>
  <si>
    <t>RC964</t>
  </si>
  <si>
    <t>https://ebookcentral.proquest.com/lib/chonnam-ebooks/detail.action?docID=4420168</t>
  </si>
  <si>
    <t>Cheng, Lixin;Dieter Mewes;Mewes, Dieter;Mewes, Prof. Dieter</t>
  </si>
  <si>
    <t>Science: Chemistry</t>
  </si>
  <si>
    <t>https://ebookcentral.proquest.com/lib/chonnam-ebooks/detail.action?docID=4420841</t>
  </si>
  <si>
    <t>Cheng, Lixin</t>
  </si>
  <si>
    <t>Engineering: Mechanical; Engineering</t>
  </si>
  <si>
    <t>TJ60 -- .A383 2009eb</t>
  </si>
  <si>
    <t>https://ebookcentral.proquest.com/lib/chonnam-ebooks/detail.action?docID=4420842</t>
  </si>
  <si>
    <t>Animal Cell Culture and Technology</t>
  </si>
  <si>
    <t>Basics</t>
  </si>
  <si>
    <t>Butler, Mike</t>
  </si>
  <si>
    <t>Engineering; Engineering: Chemical</t>
  </si>
  <si>
    <t>TP248.27.A53.B87 2004</t>
  </si>
  <si>
    <t>Animal cell biotechnology.</t>
  </si>
  <si>
    <t>https://ebookcentral.proquest.com/lib/chonnam-ebooks/detail.action?docID=4634349</t>
  </si>
  <si>
    <t>No.</t>
    <phoneticPr fontId="18" type="noConversion"/>
  </si>
  <si>
    <t>2020.04.09.기준</t>
    <phoneticPr fontId="18" type="noConversion"/>
  </si>
  <si>
    <t>ProQuest ebrary 제공 목록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</si>
</sst>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57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aj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0" fontId="19" fillId="0" borderId="0" xfId="0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14" fontId="20" fillId="0" borderId="10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tabSelected="1" workbookViewId="0">
      <selection sqref="A1:Q1"/>
    </sheetView>
  </sheetViews>
  <sheetFormatPr defaultRowHeight="20.100000000000001" customHeight="1" x14ac:dyDescent="0.3"/>
  <cols>
    <col min="1" max="1" width="4.875" style="7" bestFit="1" customWidth="1"/>
    <col min="2" max="2" width="45.5" style="6" customWidth="1"/>
    <col min="3" max="3" width="19.25" style="6" customWidth="1"/>
    <col min="4" max="4" width="18.75" style="6" customWidth="1"/>
    <col min="5" max="6" width="13.125" style="7" bestFit="1" customWidth="1"/>
    <col min="7" max="7" width="14.75" style="7" customWidth="1"/>
    <col min="8" max="8" width="13.125" style="7" customWidth="1"/>
    <col min="9" max="9" width="15.5" style="7" hidden="1" customWidth="1"/>
    <col min="10" max="10" width="11.875" style="7" hidden="1" customWidth="1"/>
    <col min="11" max="11" width="26.75" style="6" hidden="1" customWidth="1"/>
    <col min="12" max="12" width="31.75" style="6" hidden="1" customWidth="1"/>
    <col min="13" max="13" width="27.625" style="6" hidden="1" customWidth="1"/>
    <col min="14" max="14" width="17.125" style="8" hidden="1" customWidth="1"/>
    <col min="15" max="15" width="17.875" style="6" hidden="1" customWidth="1"/>
    <col min="16" max="16" width="9" style="6" customWidth="1"/>
    <col min="17" max="17" width="68" style="6" customWidth="1"/>
    <col min="18" max="16384" width="9" style="6"/>
  </cols>
  <sheetData>
    <row r="1" spans="1:17" ht="55.5" customHeight="1" x14ac:dyDescent="0.3">
      <c r="A1" s="11" t="s">
        <v>641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20.100000000000001" customHeight="1" x14ac:dyDescent="0.3">
      <c r="A2" s="10" t="s">
        <v>640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1" customFormat="1" ht="20.100000000000001" customHeight="1" x14ac:dyDescent="0.3">
      <c r="A3" s="2" t="s">
        <v>639</v>
      </c>
      <c r="B3" s="2" t="s">
        <v>1</v>
      </c>
      <c r="C3" s="2" t="s">
        <v>9</v>
      </c>
      <c r="D3" s="2" t="s">
        <v>4</v>
      </c>
      <c r="E3" s="2" t="s">
        <v>2</v>
      </c>
      <c r="F3" s="2" t="s">
        <v>3</v>
      </c>
      <c r="G3" s="2" t="s">
        <v>5</v>
      </c>
      <c r="H3" s="2" t="s">
        <v>0</v>
      </c>
      <c r="I3" s="2" t="s">
        <v>6</v>
      </c>
      <c r="J3" s="2" t="s">
        <v>7</v>
      </c>
      <c r="K3" s="2" t="s">
        <v>8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</row>
    <row r="4" spans="1:17" ht="20.100000000000001" customHeight="1" x14ac:dyDescent="0.3">
      <c r="A4" s="3">
        <v>1</v>
      </c>
      <c r="B4" s="4" t="s">
        <v>16</v>
      </c>
      <c r="C4" s="4" t="s">
        <v>20</v>
      </c>
      <c r="D4" s="4" t="s">
        <v>17</v>
      </c>
      <c r="E4" s="3" t="str">
        <f>"9780415003834"</f>
        <v>9780415003834</v>
      </c>
      <c r="F4" s="3" t="str">
        <f>"9780203358818"</f>
        <v>9780203358818</v>
      </c>
      <c r="G4" s="9">
        <v>43662</v>
      </c>
      <c r="H4" s="3">
        <v>179032</v>
      </c>
      <c r="I4" s="3" t="s">
        <v>18</v>
      </c>
      <c r="J4" s="3">
        <v>1</v>
      </c>
      <c r="K4" s="4" t="s">
        <v>19</v>
      </c>
      <c r="L4" s="4" t="s">
        <v>21</v>
      </c>
      <c r="M4" s="4" t="s">
        <v>22</v>
      </c>
      <c r="N4" s="5" t="s">
        <v>23</v>
      </c>
      <c r="O4" s="4" t="s">
        <v>24</v>
      </c>
      <c r="P4" s="4" t="s">
        <v>25</v>
      </c>
      <c r="Q4" s="4" t="s">
        <v>26</v>
      </c>
    </row>
    <row r="5" spans="1:17" ht="20.100000000000001" customHeight="1" x14ac:dyDescent="0.3">
      <c r="A5" s="3">
        <v>2</v>
      </c>
      <c r="B5" s="4" t="s">
        <v>27</v>
      </c>
      <c r="C5" s="4" t="s">
        <v>29</v>
      </c>
      <c r="D5" s="4" t="s">
        <v>28</v>
      </c>
      <c r="E5" s="3" t="str">
        <f>"9780750678285"</f>
        <v>9780750678285</v>
      </c>
      <c r="F5" s="3" t="str">
        <f>"9780080470504"</f>
        <v>9780080470504</v>
      </c>
      <c r="G5" s="9">
        <v>38344</v>
      </c>
      <c r="H5" s="3">
        <v>286754</v>
      </c>
      <c r="I5" s="3" t="s">
        <v>18</v>
      </c>
      <c r="J5" s="3">
        <v>4</v>
      </c>
      <c r="K5" s="4"/>
      <c r="L5" s="4" t="s">
        <v>30</v>
      </c>
      <c r="M5" s="4" t="s">
        <v>31</v>
      </c>
      <c r="N5" s="5" t="s">
        <v>32</v>
      </c>
      <c r="O5" s="4" t="s">
        <v>33</v>
      </c>
      <c r="P5" s="4" t="s">
        <v>25</v>
      </c>
      <c r="Q5" s="4" t="s">
        <v>34</v>
      </c>
    </row>
    <row r="6" spans="1:17" ht="20.100000000000001" customHeight="1" x14ac:dyDescent="0.3">
      <c r="A6" s="3">
        <v>3</v>
      </c>
      <c r="B6" s="4" t="s">
        <v>35</v>
      </c>
      <c r="C6" s="4" t="s">
        <v>38</v>
      </c>
      <c r="D6" s="4" t="s">
        <v>36</v>
      </c>
      <c r="E6" s="3" t="str">
        <f>"9780387238173"</f>
        <v>9780387238173</v>
      </c>
      <c r="F6" s="3" t="str">
        <f>"9780387281230"</f>
        <v>9780387281230</v>
      </c>
      <c r="G6" s="9">
        <v>38478</v>
      </c>
      <c r="H6" s="3">
        <v>302678</v>
      </c>
      <c r="I6" s="3" t="s">
        <v>18</v>
      </c>
      <c r="J6" s="3">
        <v>1</v>
      </c>
      <c r="K6" s="4" t="s">
        <v>37</v>
      </c>
      <c r="L6" s="4" t="s">
        <v>39</v>
      </c>
      <c r="M6" s="4" t="s">
        <v>40</v>
      </c>
      <c r="N6" s="5">
        <v>5.13</v>
      </c>
      <c r="O6" s="4" t="s">
        <v>41</v>
      </c>
      <c r="P6" s="4" t="s">
        <v>25</v>
      </c>
      <c r="Q6" s="4" t="s">
        <v>42</v>
      </c>
    </row>
    <row r="7" spans="1:17" ht="20.100000000000001" customHeight="1" x14ac:dyDescent="0.3">
      <c r="A7" s="3">
        <v>4</v>
      </c>
      <c r="B7" s="4" t="s">
        <v>43</v>
      </c>
      <c r="C7" s="4" t="s">
        <v>44</v>
      </c>
      <c r="D7" s="4" t="s">
        <v>28</v>
      </c>
      <c r="E7" s="3" t="str">
        <f>"9780750633864"</f>
        <v>9780750633864</v>
      </c>
      <c r="F7" s="3" t="str">
        <f>"9780080514093"</f>
        <v>9780080514093</v>
      </c>
      <c r="G7" s="9">
        <v>35557</v>
      </c>
      <c r="H7" s="3">
        <v>312836</v>
      </c>
      <c r="I7" s="3" t="s">
        <v>18</v>
      </c>
      <c r="J7" s="3">
        <v>4</v>
      </c>
      <c r="K7" s="4"/>
      <c r="L7" s="4" t="s">
        <v>45</v>
      </c>
      <c r="M7" s="4" t="s">
        <v>46</v>
      </c>
      <c r="N7" s="5">
        <v>551.13</v>
      </c>
      <c r="O7" s="4" t="s">
        <v>47</v>
      </c>
      <c r="P7" s="4" t="s">
        <v>25</v>
      </c>
      <c r="Q7" s="4" t="s">
        <v>48</v>
      </c>
    </row>
    <row r="8" spans="1:17" ht="20.100000000000001" customHeight="1" x14ac:dyDescent="0.3">
      <c r="A8" s="3">
        <v>5</v>
      </c>
      <c r="B8" s="4" t="s">
        <v>49</v>
      </c>
      <c r="C8" s="4" t="s">
        <v>51</v>
      </c>
      <c r="D8" s="4" t="s">
        <v>50</v>
      </c>
      <c r="E8" s="3" t="str">
        <f>"9780521850537"</f>
        <v>9780521850537</v>
      </c>
      <c r="F8" s="3" t="str">
        <f>"9780511347597"</f>
        <v>9780511347597</v>
      </c>
      <c r="G8" s="9">
        <v>38991</v>
      </c>
      <c r="H8" s="3">
        <v>321099</v>
      </c>
      <c r="I8" s="3" t="s">
        <v>18</v>
      </c>
      <c r="J8" s="3"/>
      <c r="K8" s="4"/>
      <c r="L8" s="4" t="s">
        <v>52</v>
      </c>
      <c r="M8" s="4" t="s">
        <v>53</v>
      </c>
      <c r="N8" s="5">
        <v>537.62329999999997</v>
      </c>
      <c r="O8" s="4" t="s">
        <v>54</v>
      </c>
      <c r="P8" s="4" t="s">
        <v>25</v>
      </c>
      <c r="Q8" s="4" t="s">
        <v>55</v>
      </c>
    </row>
    <row r="9" spans="1:17" ht="20.100000000000001" customHeight="1" x14ac:dyDescent="0.3">
      <c r="A9" s="3">
        <v>6</v>
      </c>
      <c r="B9" s="4" t="s">
        <v>56</v>
      </c>
      <c r="C9" s="4" t="s">
        <v>58</v>
      </c>
      <c r="D9" s="4" t="s">
        <v>28</v>
      </c>
      <c r="E9" s="3" t="str">
        <f>"9780127521398"</f>
        <v>9780127521398</v>
      </c>
      <c r="F9" s="3" t="str">
        <f>"9780080864365"</f>
        <v>9780080864365</v>
      </c>
      <c r="G9" s="9">
        <v>34151</v>
      </c>
      <c r="H9" s="3">
        <v>405264</v>
      </c>
      <c r="I9" s="3" t="s">
        <v>18</v>
      </c>
      <c r="J9" s="3"/>
      <c r="K9" s="4" t="s">
        <v>57</v>
      </c>
      <c r="L9" s="4" t="s">
        <v>59</v>
      </c>
      <c r="M9" s="4" t="s">
        <v>60</v>
      </c>
      <c r="N9" s="5">
        <v>537.62199999999996</v>
      </c>
      <c r="O9" s="4" t="s">
        <v>61</v>
      </c>
      <c r="P9" s="4" t="s">
        <v>25</v>
      </c>
      <c r="Q9" s="4" t="s">
        <v>62</v>
      </c>
    </row>
    <row r="10" spans="1:17" ht="20.100000000000001" customHeight="1" x14ac:dyDescent="0.3">
      <c r="A10" s="3">
        <v>7</v>
      </c>
      <c r="B10" s="4" t="s">
        <v>63</v>
      </c>
      <c r="C10" s="4" t="s">
        <v>66</v>
      </c>
      <c r="D10" s="4" t="s">
        <v>64</v>
      </c>
      <c r="E10" s="3" t="str">
        <f>"9780415995917"</f>
        <v>9780415995917</v>
      </c>
      <c r="F10" s="3" t="str">
        <f>"9780203883389"</f>
        <v>9780203883389</v>
      </c>
      <c r="G10" s="9">
        <v>39884</v>
      </c>
      <c r="H10" s="3">
        <v>414951</v>
      </c>
      <c r="I10" s="3" t="s">
        <v>18</v>
      </c>
      <c r="J10" s="3">
        <v>1</v>
      </c>
      <c r="K10" s="4" t="s">
        <v>65</v>
      </c>
      <c r="L10" s="4" t="s">
        <v>67</v>
      </c>
      <c r="M10" s="4" t="s">
        <v>68</v>
      </c>
      <c r="N10" s="5">
        <v>372.7</v>
      </c>
      <c r="O10" s="4" t="s">
        <v>69</v>
      </c>
      <c r="P10" s="4" t="s">
        <v>25</v>
      </c>
      <c r="Q10" s="4" t="s">
        <v>70</v>
      </c>
    </row>
    <row r="11" spans="1:17" ht="20.100000000000001" customHeight="1" x14ac:dyDescent="0.3">
      <c r="A11" s="3">
        <v>8</v>
      </c>
      <c r="B11" s="4" t="s">
        <v>71</v>
      </c>
      <c r="C11" s="4" t="s">
        <v>73</v>
      </c>
      <c r="D11" s="4" t="s">
        <v>36</v>
      </c>
      <c r="E11" s="3" t="str">
        <f>"9780387245270"</f>
        <v>9780387245270</v>
      </c>
      <c r="F11" s="3" t="str">
        <f>"9780387683249"</f>
        <v>9780387683249</v>
      </c>
      <c r="G11" s="9">
        <v>39792</v>
      </c>
      <c r="H11" s="3">
        <v>418193</v>
      </c>
      <c r="I11" s="3" t="s">
        <v>18</v>
      </c>
      <c r="J11" s="3">
        <v>2</v>
      </c>
      <c r="K11" s="4" t="s">
        <v>72</v>
      </c>
      <c r="L11" s="4" t="s">
        <v>74</v>
      </c>
      <c r="M11" s="4" t="s">
        <v>75</v>
      </c>
      <c r="N11" s="5" t="s">
        <v>76</v>
      </c>
      <c r="O11" s="4" t="s">
        <v>77</v>
      </c>
      <c r="P11" s="4" t="s">
        <v>25</v>
      </c>
      <c r="Q11" s="4" t="s">
        <v>78</v>
      </c>
    </row>
    <row r="12" spans="1:17" ht="20.100000000000001" customHeight="1" x14ac:dyDescent="0.3">
      <c r="A12" s="3">
        <v>9</v>
      </c>
      <c r="B12" s="4" t="s">
        <v>79</v>
      </c>
      <c r="C12" s="4" t="s">
        <v>80</v>
      </c>
      <c r="D12" s="4" t="s">
        <v>28</v>
      </c>
      <c r="E12" s="3" t="str">
        <f>"9780750681490"</f>
        <v>9780750681490</v>
      </c>
      <c r="F12" s="3" t="str">
        <f>"9780080941530"</f>
        <v>9780080941530</v>
      </c>
      <c r="G12" s="9">
        <v>39966</v>
      </c>
      <c r="H12" s="3">
        <v>435275</v>
      </c>
      <c r="I12" s="3" t="s">
        <v>18</v>
      </c>
      <c r="J12" s="3"/>
      <c r="K12" s="4"/>
      <c r="L12" s="4" t="s">
        <v>81</v>
      </c>
      <c r="M12" s="4" t="s">
        <v>82</v>
      </c>
      <c r="N12" s="5">
        <v>620.11</v>
      </c>
      <c r="O12" s="4" t="s">
        <v>83</v>
      </c>
      <c r="P12" s="4" t="s">
        <v>25</v>
      </c>
      <c r="Q12" s="4" t="s">
        <v>84</v>
      </c>
    </row>
    <row r="13" spans="1:17" ht="20.100000000000001" customHeight="1" x14ac:dyDescent="0.3">
      <c r="A13" s="3">
        <v>10</v>
      </c>
      <c r="B13" s="4" t="s">
        <v>85</v>
      </c>
      <c r="C13" s="4" t="s">
        <v>87</v>
      </c>
      <c r="D13" s="4" t="s">
        <v>86</v>
      </c>
      <c r="E13" s="3" t="str">
        <f>"9783540938095"</f>
        <v>9783540938095</v>
      </c>
      <c r="F13" s="3" t="str">
        <f>"9783540938101"</f>
        <v>9783540938101</v>
      </c>
      <c r="G13" s="9">
        <v>40148</v>
      </c>
      <c r="H13" s="3">
        <v>437826</v>
      </c>
      <c r="I13" s="3" t="s">
        <v>18</v>
      </c>
      <c r="J13" s="3">
        <v>4</v>
      </c>
      <c r="K13" s="4"/>
      <c r="L13" s="4" t="s">
        <v>88</v>
      </c>
      <c r="M13" s="4" t="s">
        <v>89</v>
      </c>
      <c r="N13" s="5">
        <v>535</v>
      </c>
      <c r="O13" s="4" t="s">
        <v>90</v>
      </c>
      <c r="P13" s="4" t="s">
        <v>25</v>
      </c>
      <c r="Q13" s="4" t="s">
        <v>91</v>
      </c>
    </row>
    <row r="14" spans="1:17" ht="20.100000000000001" customHeight="1" x14ac:dyDescent="0.3">
      <c r="A14" s="3">
        <v>11</v>
      </c>
      <c r="B14" s="4" t="s">
        <v>92</v>
      </c>
      <c r="C14" s="4" t="s">
        <v>94</v>
      </c>
      <c r="D14" s="4" t="s">
        <v>93</v>
      </c>
      <c r="E14" s="3" t="str">
        <f>"9781606233320"</f>
        <v>9781606233320</v>
      </c>
      <c r="F14" s="3" t="str">
        <f>"9781606233337"</f>
        <v>9781606233337</v>
      </c>
      <c r="G14" s="9">
        <v>40035</v>
      </c>
      <c r="H14" s="3">
        <v>460405</v>
      </c>
      <c r="I14" s="3" t="s">
        <v>18</v>
      </c>
      <c r="J14" s="3"/>
      <c r="K14" s="4"/>
      <c r="L14" s="4" t="s">
        <v>95</v>
      </c>
      <c r="M14" s="4" t="s">
        <v>96</v>
      </c>
      <c r="N14" s="5">
        <v>362.88083</v>
      </c>
      <c r="O14" s="4" t="s">
        <v>97</v>
      </c>
      <c r="P14" s="4" t="s">
        <v>25</v>
      </c>
      <c r="Q14" s="4" t="s">
        <v>98</v>
      </c>
    </row>
    <row r="15" spans="1:17" ht="20.100000000000001" customHeight="1" x14ac:dyDescent="0.3">
      <c r="A15" s="3">
        <v>12</v>
      </c>
      <c r="B15" s="4" t="s">
        <v>99</v>
      </c>
      <c r="C15" s="4" t="s">
        <v>101</v>
      </c>
      <c r="D15" s="4" t="s">
        <v>100</v>
      </c>
      <c r="E15" s="3" t="str">
        <f>"9781405184342"</f>
        <v>9781405184342</v>
      </c>
      <c r="F15" s="3" t="str">
        <f>"9781444358605"</f>
        <v>9781444358605</v>
      </c>
      <c r="G15" s="9">
        <v>40161</v>
      </c>
      <c r="H15" s="3">
        <v>470707</v>
      </c>
      <c r="I15" s="3" t="s">
        <v>18</v>
      </c>
      <c r="J15" s="3">
        <v>1</v>
      </c>
      <c r="K15" s="4"/>
      <c r="L15" s="4" t="s">
        <v>102</v>
      </c>
      <c r="M15" s="4" t="s">
        <v>103</v>
      </c>
      <c r="N15" s="5">
        <v>610.73</v>
      </c>
      <c r="O15" s="4" t="s">
        <v>104</v>
      </c>
      <c r="P15" s="4" t="s">
        <v>25</v>
      </c>
      <c r="Q15" s="4" t="s">
        <v>105</v>
      </c>
    </row>
    <row r="16" spans="1:17" ht="20.100000000000001" customHeight="1" x14ac:dyDescent="0.3">
      <c r="A16" s="3">
        <v>13</v>
      </c>
      <c r="B16" s="4" t="s">
        <v>106</v>
      </c>
      <c r="C16" s="4" t="s">
        <v>108</v>
      </c>
      <c r="D16" s="4" t="s">
        <v>107</v>
      </c>
      <c r="E16" s="3" t="str">
        <f>"9781585622542"</f>
        <v>9781585622542</v>
      </c>
      <c r="F16" s="3" t="str">
        <f>"9781585629008"</f>
        <v>9781585629008</v>
      </c>
      <c r="G16" s="9">
        <v>40026</v>
      </c>
      <c r="H16" s="3">
        <v>471044</v>
      </c>
      <c r="I16" s="3" t="s">
        <v>18</v>
      </c>
      <c r="J16" s="3">
        <v>2</v>
      </c>
      <c r="K16" s="4"/>
      <c r="L16" s="4" t="s">
        <v>109</v>
      </c>
      <c r="M16" s="4" t="s">
        <v>110</v>
      </c>
      <c r="N16" s="5">
        <v>616.85220000000004</v>
      </c>
      <c r="O16" s="4" t="s">
        <v>111</v>
      </c>
      <c r="P16" s="4" t="s">
        <v>25</v>
      </c>
      <c r="Q16" s="4" t="s">
        <v>112</v>
      </c>
    </row>
    <row r="17" spans="1:17" ht="20.100000000000001" customHeight="1" x14ac:dyDescent="0.3">
      <c r="A17" s="3">
        <v>14</v>
      </c>
      <c r="B17" s="4" t="s">
        <v>113</v>
      </c>
      <c r="C17" s="4" t="s">
        <v>114</v>
      </c>
      <c r="D17" s="4" t="s">
        <v>100</v>
      </c>
      <c r="E17" s="3" t="str">
        <f>"9781405170154"</f>
        <v>9781405170154</v>
      </c>
      <c r="F17" s="3" t="str">
        <f>"9781118713266"</f>
        <v>9781118713266</v>
      </c>
      <c r="G17" s="9">
        <v>40120</v>
      </c>
      <c r="H17" s="3">
        <v>474520</v>
      </c>
      <c r="I17" s="3" t="s">
        <v>18</v>
      </c>
      <c r="J17" s="3">
        <v>6</v>
      </c>
      <c r="K17" s="4"/>
      <c r="L17" s="4" t="s">
        <v>115</v>
      </c>
      <c r="M17" s="4" t="s">
        <v>116</v>
      </c>
      <c r="N17" s="5">
        <v>616.99400000000003</v>
      </c>
      <c r="O17" s="4" t="s">
        <v>117</v>
      </c>
      <c r="P17" s="4" t="s">
        <v>25</v>
      </c>
      <c r="Q17" s="4" t="s">
        <v>118</v>
      </c>
    </row>
    <row r="18" spans="1:17" ht="20.100000000000001" customHeight="1" x14ac:dyDescent="0.3">
      <c r="A18" s="3">
        <v>15</v>
      </c>
      <c r="B18" s="4" t="s">
        <v>119</v>
      </c>
      <c r="C18" s="4" t="s">
        <v>121</v>
      </c>
      <c r="D18" s="4" t="s">
        <v>120</v>
      </c>
      <c r="E18" s="3" t="str">
        <f>"9780805823967"</f>
        <v>9780805823967</v>
      </c>
      <c r="F18" s="3" t="str">
        <f>"9781410603036"</f>
        <v>9781410603036</v>
      </c>
      <c r="G18" s="9">
        <v>36251</v>
      </c>
      <c r="H18" s="3">
        <v>474648</v>
      </c>
      <c r="I18" s="3" t="s">
        <v>18</v>
      </c>
      <c r="J18" s="3">
        <v>1</v>
      </c>
      <c r="K18" s="4"/>
      <c r="L18" s="4" t="s">
        <v>122</v>
      </c>
      <c r="M18" s="4" t="s">
        <v>123</v>
      </c>
      <c r="N18" s="5">
        <v>4.0190000000000001</v>
      </c>
      <c r="O18" s="4" t="s">
        <v>124</v>
      </c>
      <c r="P18" s="4" t="s">
        <v>25</v>
      </c>
      <c r="Q18" s="4" t="s">
        <v>125</v>
      </c>
    </row>
    <row r="19" spans="1:17" ht="20.100000000000001" customHeight="1" x14ac:dyDescent="0.3">
      <c r="A19" s="3">
        <v>16</v>
      </c>
      <c r="B19" s="4" t="s">
        <v>126</v>
      </c>
      <c r="C19" s="4" t="s">
        <v>128</v>
      </c>
      <c r="D19" s="4" t="s">
        <v>127</v>
      </c>
      <c r="E19" s="3" t="str">
        <f>"9780826121417"</f>
        <v>9780826121417</v>
      </c>
      <c r="F19" s="3" t="str">
        <f>"9780826121424"</f>
        <v>9780826121424</v>
      </c>
      <c r="G19" s="9">
        <v>28491</v>
      </c>
      <c r="H19" s="3">
        <v>475129</v>
      </c>
      <c r="I19" s="3" t="s">
        <v>18</v>
      </c>
      <c r="J19" s="3"/>
      <c r="K19" s="4"/>
      <c r="L19" s="4" t="s">
        <v>129</v>
      </c>
      <c r="M19" s="4" t="s">
        <v>130</v>
      </c>
      <c r="N19" s="5" t="s">
        <v>131</v>
      </c>
      <c r="O19" s="4" t="s">
        <v>132</v>
      </c>
      <c r="P19" s="4" t="s">
        <v>25</v>
      </c>
      <c r="Q19" s="4" t="s">
        <v>133</v>
      </c>
    </row>
    <row r="20" spans="1:17" ht="20.100000000000001" customHeight="1" x14ac:dyDescent="0.3">
      <c r="A20" s="3">
        <v>17</v>
      </c>
      <c r="B20" s="4" t="s">
        <v>134</v>
      </c>
      <c r="C20" s="4" t="s">
        <v>136</v>
      </c>
      <c r="D20" s="4" t="s">
        <v>135</v>
      </c>
      <c r="E20" s="3" t="str">
        <f>"9780226471020"</f>
        <v>9780226471020</v>
      </c>
      <c r="F20" s="3" t="str">
        <f>"9780226471044"</f>
        <v>9780226471044</v>
      </c>
      <c r="G20" s="9">
        <v>40252</v>
      </c>
      <c r="H20" s="3">
        <v>496602</v>
      </c>
      <c r="I20" s="3" t="s">
        <v>18</v>
      </c>
      <c r="J20" s="3">
        <v>3</v>
      </c>
      <c r="K20" s="4"/>
      <c r="L20" s="4" t="s">
        <v>137</v>
      </c>
      <c r="M20" s="4" t="s">
        <v>138</v>
      </c>
      <c r="N20" s="5">
        <v>614.4</v>
      </c>
      <c r="O20" s="4" t="s">
        <v>139</v>
      </c>
      <c r="P20" s="4" t="s">
        <v>25</v>
      </c>
      <c r="Q20" s="4" t="s">
        <v>140</v>
      </c>
    </row>
    <row r="21" spans="1:17" ht="20.100000000000001" customHeight="1" x14ac:dyDescent="0.3">
      <c r="A21" s="3">
        <v>18</v>
      </c>
      <c r="B21" s="4" t="s">
        <v>141</v>
      </c>
      <c r="C21" s="4" t="s">
        <v>144</v>
      </c>
      <c r="D21" s="4" t="s">
        <v>142</v>
      </c>
      <c r="E21" s="3" t="str">
        <f>"9780195392784"</f>
        <v>9780195392784</v>
      </c>
      <c r="F21" s="3" t="str">
        <f>"9780199748549"</f>
        <v>9780199748549</v>
      </c>
      <c r="G21" s="9">
        <v>40150</v>
      </c>
      <c r="H21" s="3">
        <v>497633</v>
      </c>
      <c r="I21" s="3" t="s">
        <v>18</v>
      </c>
      <c r="J21" s="3"/>
      <c r="K21" s="4" t="s">
        <v>143</v>
      </c>
      <c r="L21" s="4" t="s">
        <v>115</v>
      </c>
      <c r="M21" s="4" t="s">
        <v>145</v>
      </c>
      <c r="N21" s="5" t="s">
        <v>146</v>
      </c>
      <c r="O21" s="4" t="s">
        <v>147</v>
      </c>
      <c r="P21" s="4" t="s">
        <v>25</v>
      </c>
      <c r="Q21" s="4" t="s">
        <v>148</v>
      </c>
    </row>
    <row r="22" spans="1:17" ht="20.100000000000001" customHeight="1" x14ac:dyDescent="0.3">
      <c r="A22" s="3">
        <v>19</v>
      </c>
      <c r="B22" s="4" t="s">
        <v>149</v>
      </c>
      <c r="C22" s="4" t="s">
        <v>151</v>
      </c>
      <c r="D22" s="4" t="s">
        <v>100</v>
      </c>
      <c r="E22" s="3" t="str">
        <f>"9780470457979"</f>
        <v>9780470457979</v>
      </c>
      <c r="F22" s="3" t="str">
        <f>"9780470617632"</f>
        <v>9780470617632</v>
      </c>
      <c r="G22" s="9">
        <v>40330</v>
      </c>
      <c r="H22" s="3">
        <v>533931</v>
      </c>
      <c r="I22" s="3" t="s">
        <v>18</v>
      </c>
      <c r="J22" s="3">
        <v>1</v>
      </c>
      <c r="K22" s="4" t="s">
        <v>150</v>
      </c>
      <c r="L22" s="4" t="s">
        <v>115</v>
      </c>
      <c r="M22" s="4" t="s">
        <v>152</v>
      </c>
      <c r="N22" s="5" t="s">
        <v>153</v>
      </c>
      <c r="O22" s="4" t="s">
        <v>154</v>
      </c>
      <c r="P22" s="4" t="s">
        <v>25</v>
      </c>
      <c r="Q22" s="4" t="s">
        <v>155</v>
      </c>
    </row>
    <row r="23" spans="1:17" ht="20.100000000000001" customHeight="1" x14ac:dyDescent="0.3">
      <c r="A23" s="3">
        <v>20</v>
      </c>
      <c r="B23" s="4" t="s">
        <v>156</v>
      </c>
      <c r="C23" s="4" t="s">
        <v>158</v>
      </c>
      <c r="D23" s="4" t="s">
        <v>157</v>
      </c>
      <c r="E23" s="3" t="str">
        <f>"9780804760201"</f>
        <v>9780804760201</v>
      </c>
      <c r="F23" s="3" t="str">
        <f>"9780804772402"</f>
        <v>9780804772402</v>
      </c>
      <c r="G23" s="9">
        <v>40032</v>
      </c>
      <c r="H23" s="3">
        <v>543990</v>
      </c>
      <c r="I23" s="3" t="s">
        <v>18</v>
      </c>
      <c r="J23" s="3"/>
      <c r="K23" s="4"/>
      <c r="L23" s="4" t="s">
        <v>159</v>
      </c>
      <c r="M23" s="4" t="s">
        <v>160</v>
      </c>
      <c r="N23" s="5" t="s">
        <v>161</v>
      </c>
      <c r="O23" s="4" t="s">
        <v>162</v>
      </c>
      <c r="P23" s="4" t="s">
        <v>25</v>
      </c>
      <c r="Q23" s="4" t="s">
        <v>163</v>
      </c>
    </row>
    <row r="24" spans="1:17" ht="20.100000000000001" customHeight="1" x14ac:dyDescent="0.3">
      <c r="A24" s="3">
        <v>21</v>
      </c>
      <c r="B24" s="4" t="s">
        <v>164</v>
      </c>
      <c r="C24" s="4" t="s">
        <v>166</v>
      </c>
      <c r="D24" s="4" t="s">
        <v>50</v>
      </c>
      <c r="E24" s="3" t="str">
        <f>"9780521882521"</f>
        <v>9780521882521</v>
      </c>
      <c r="F24" s="3" t="str">
        <f>"9780511799112"</f>
        <v>9780511799112</v>
      </c>
      <c r="G24" s="9">
        <v>40406</v>
      </c>
      <c r="H24" s="3">
        <v>564436</v>
      </c>
      <c r="I24" s="3" t="s">
        <v>18</v>
      </c>
      <c r="J24" s="3"/>
      <c r="K24" s="4" t="s">
        <v>165</v>
      </c>
      <c r="L24" s="4" t="s">
        <v>167</v>
      </c>
      <c r="M24" s="4" t="s">
        <v>168</v>
      </c>
      <c r="N24" s="5">
        <v>321.89999999999998</v>
      </c>
      <c r="O24" s="4" t="s">
        <v>169</v>
      </c>
      <c r="P24" s="4" t="s">
        <v>25</v>
      </c>
      <c r="Q24" s="4" t="s">
        <v>170</v>
      </c>
    </row>
    <row r="25" spans="1:17" ht="20.100000000000001" customHeight="1" x14ac:dyDescent="0.3">
      <c r="A25" s="3">
        <v>22</v>
      </c>
      <c r="B25" s="4" t="s">
        <v>171</v>
      </c>
      <c r="C25" s="4" t="s">
        <v>174</v>
      </c>
      <c r="D25" s="4" t="s">
        <v>172</v>
      </c>
      <c r="E25" s="3" t="str">
        <f>"9780691004006"</f>
        <v>9780691004006</v>
      </c>
      <c r="F25" s="3" t="str">
        <f>"9781400822171"</f>
        <v>9781400822171</v>
      </c>
      <c r="G25" s="9">
        <v>35977</v>
      </c>
      <c r="H25" s="3">
        <v>565418</v>
      </c>
      <c r="I25" s="3" t="s">
        <v>18</v>
      </c>
      <c r="J25" s="3">
        <v>1</v>
      </c>
      <c r="K25" s="4" t="s">
        <v>173</v>
      </c>
      <c r="L25" s="4" t="s">
        <v>175</v>
      </c>
      <c r="M25" s="4" t="s">
        <v>176</v>
      </c>
      <c r="N25" s="5">
        <v>347.732034</v>
      </c>
      <c r="O25" s="4" t="s">
        <v>175</v>
      </c>
      <c r="P25" s="4" t="s">
        <v>25</v>
      </c>
      <c r="Q25" s="4" t="s">
        <v>177</v>
      </c>
    </row>
    <row r="26" spans="1:17" ht="20.100000000000001" customHeight="1" x14ac:dyDescent="0.3">
      <c r="A26" s="3">
        <v>23</v>
      </c>
      <c r="B26" s="4" t="s">
        <v>178</v>
      </c>
      <c r="C26" s="4" t="s">
        <v>179</v>
      </c>
      <c r="D26" s="4" t="s">
        <v>120</v>
      </c>
      <c r="E26" s="3" t="str">
        <f>"9781420071757"</f>
        <v>9781420071757</v>
      </c>
      <c r="F26" s="3" t="str">
        <f>"9781420071764"</f>
        <v>9781420071764</v>
      </c>
      <c r="G26" s="9">
        <v>40148</v>
      </c>
      <c r="H26" s="3">
        <v>565785</v>
      </c>
      <c r="I26" s="3" t="s">
        <v>18</v>
      </c>
      <c r="J26" s="3">
        <v>1</v>
      </c>
      <c r="K26" s="4"/>
      <c r="L26" s="4" t="s">
        <v>180</v>
      </c>
      <c r="M26" s="4" t="s">
        <v>181</v>
      </c>
      <c r="N26" s="5" t="s">
        <v>182</v>
      </c>
      <c r="O26" s="4" t="s">
        <v>183</v>
      </c>
      <c r="P26" s="4" t="s">
        <v>25</v>
      </c>
      <c r="Q26" s="4" t="s">
        <v>184</v>
      </c>
    </row>
    <row r="27" spans="1:17" ht="20.100000000000001" customHeight="1" x14ac:dyDescent="0.3">
      <c r="A27" s="3">
        <v>24</v>
      </c>
      <c r="B27" s="4" t="s">
        <v>185</v>
      </c>
      <c r="C27" s="4" t="s">
        <v>186</v>
      </c>
      <c r="D27" s="4" t="s">
        <v>120</v>
      </c>
      <c r="E27" s="3" t="str">
        <f>"9781439806302"</f>
        <v>9781439806302</v>
      </c>
      <c r="F27" s="3" t="str">
        <f>"9781439806319"</f>
        <v>9781439806319</v>
      </c>
      <c r="G27" s="9">
        <v>40437</v>
      </c>
      <c r="H27" s="3">
        <v>581727</v>
      </c>
      <c r="I27" s="3" t="s">
        <v>18</v>
      </c>
      <c r="J27" s="3">
        <v>1</v>
      </c>
      <c r="K27" s="4"/>
      <c r="L27" s="4" t="s">
        <v>187</v>
      </c>
      <c r="M27" s="4" t="s">
        <v>188</v>
      </c>
      <c r="N27" s="5">
        <v>620</v>
      </c>
      <c r="O27" s="4" t="s">
        <v>189</v>
      </c>
      <c r="P27" s="4" t="s">
        <v>25</v>
      </c>
      <c r="Q27" s="4" t="s">
        <v>190</v>
      </c>
    </row>
    <row r="28" spans="1:17" ht="20.100000000000001" customHeight="1" x14ac:dyDescent="0.3">
      <c r="A28" s="3">
        <v>25</v>
      </c>
      <c r="B28" s="4" t="s">
        <v>191</v>
      </c>
      <c r="C28" s="4" t="s">
        <v>192</v>
      </c>
      <c r="D28" s="4" t="s">
        <v>50</v>
      </c>
      <c r="E28" s="3" t="str">
        <f>"9780521199063"</f>
        <v>9780521199063</v>
      </c>
      <c r="F28" s="3" t="str">
        <f>"9780511915055"</f>
        <v>9780511915055</v>
      </c>
      <c r="G28" s="9">
        <v>40479</v>
      </c>
      <c r="H28" s="3">
        <v>585390</v>
      </c>
      <c r="I28" s="3" t="s">
        <v>18</v>
      </c>
      <c r="J28" s="3"/>
      <c r="K28" s="4"/>
      <c r="L28" s="4" t="s">
        <v>167</v>
      </c>
      <c r="M28" s="4" t="s">
        <v>193</v>
      </c>
      <c r="N28" s="5">
        <v>321.8</v>
      </c>
      <c r="O28" s="4" t="s">
        <v>194</v>
      </c>
      <c r="P28" s="4" t="s">
        <v>25</v>
      </c>
      <c r="Q28" s="4" t="s">
        <v>195</v>
      </c>
    </row>
    <row r="29" spans="1:17" ht="20.100000000000001" customHeight="1" x14ac:dyDescent="0.3">
      <c r="A29" s="3">
        <v>26</v>
      </c>
      <c r="B29" s="4" t="s">
        <v>196</v>
      </c>
      <c r="C29" s="4" t="s">
        <v>198</v>
      </c>
      <c r="D29" s="4" t="s">
        <v>197</v>
      </c>
      <c r="E29" s="3" t="str">
        <f>"9780444537096"</f>
        <v>9780444537096</v>
      </c>
      <c r="F29" s="3" t="str">
        <f>"9780444537102"</f>
        <v>9780444537102</v>
      </c>
      <c r="G29" s="9">
        <v>40478</v>
      </c>
      <c r="H29" s="3">
        <v>622185</v>
      </c>
      <c r="I29" s="3" t="s">
        <v>18</v>
      </c>
      <c r="J29" s="3"/>
      <c r="K29" s="4" t="s">
        <v>57</v>
      </c>
      <c r="L29" s="4" t="s">
        <v>199</v>
      </c>
      <c r="M29" s="4" t="s">
        <v>200</v>
      </c>
      <c r="N29" s="5">
        <v>543</v>
      </c>
      <c r="O29" s="4" t="s">
        <v>201</v>
      </c>
      <c r="P29" s="4" t="s">
        <v>25</v>
      </c>
      <c r="Q29" s="4" t="s">
        <v>202</v>
      </c>
    </row>
    <row r="30" spans="1:17" ht="20.100000000000001" customHeight="1" x14ac:dyDescent="0.3">
      <c r="A30" s="3">
        <v>27</v>
      </c>
      <c r="B30" s="4" t="s">
        <v>203</v>
      </c>
      <c r="C30" s="4" t="s">
        <v>204</v>
      </c>
      <c r="D30" s="4" t="s">
        <v>100</v>
      </c>
      <c r="E30" s="3" t="str">
        <f>"9781444331431"</f>
        <v>9781444331431</v>
      </c>
      <c r="F30" s="3" t="str">
        <f>"9781444325294"</f>
        <v>9781444325294</v>
      </c>
      <c r="G30" s="9">
        <v>40561</v>
      </c>
      <c r="H30" s="3">
        <v>624739</v>
      </c>
      <c r="I30" s="3" t="s">
        <v>18</v>
      </c>
      <c r="J30" s="3">
        <v>5</v>
      </c>
      <c r="K30" s="4"/>
      <c r="L30" s="4" t="s">
        <v>115</v>
      </c>
      <c r="M30" s="4" t="s">
        <v>205</v>
      </c>
      <c r="N30" s="5">
        <v>617.4</v>
      </c>
      <c r="O30" s="4" t="s">
        <v>206</v>
      </c>
      <c r="P30" s="4" t="s">
        <v>25</v>
      </c>
      <c r="Q30" s="4" t="s">
        <v>207</v>
      </c>
    </row>
    <row r="31" spans="1:17" ht="20.100000000000001" customHeight="1" x14ac:dyDescent="0.3">
      <c r="A31" s="3">
        <v>28</v>
      </c>
      <c r="B31" s="4" t="s">
        <v>208</v>
      </c>
      <c r="C31" s="4" t="s">
        <v>211</v>
      </c>
      <c r="D31" s="4" t="s">
        <v>209</v>
      </c>
      <c r="E31" s="3" t="str">
        <f>"9781933864815"</f>
        <v>9781933864815</v>
      </c>
      <c r="F31" s="3" t="str">
        <f>"9781617050114"</f>
        <v>9781617050114</v>
      </c>
      <c r="G31" s="9">
        <v>40466</v>
      </c>
      <c r="H31" s="3">
        <v>647695</v>
      </c>
      <c r="I31" s="3" t="s">
        <v>18</v>
      </c>
      <c r="J31" s="3"/>
      <c r="K31" s="4" t="s">
        <v>210</v>
      </c>
      <c r="L31" s="4" t="s">
        <v>115</v>
      </c>
      <c r="M31" s="4" t="s">
        <v>212</v>
      </c>
      <c r="N31" s="5" t="s">
        <v>213</v>
      </c>
      <c r="O31" s="4" t="s">
        <v>214</v>
      </c>
      <c r="P31" s="4" t="s">
        <v>25</v>
      </c>
      <c r="Q31" s="4" t="s">
        <v>215</v>
      </c>
    </row>
    <row r="32" spans="1:17" ht="20.100000000000001" customHeight="1" x14ac:dyDescent="0.3">
      <c r="A32" s="3">
        <v>29</v>
      </c>
      <c r="B32" s="4" t="s">
        <v>216</v>
      </c>
      <c r="C32" s="4" t="s">
        <v>218</v>
      </c>
      <c r="D32" s="4" t="s">
        <v>217</v>
      </c>
      <c r="E32" s="3" t="str">
        <f>"9781591586685"</f>
        <v>9781591586685</v>
      </c>
      <c r="F32" s="3" t="str">
        <f>"9780313391163"</f>
        <v>9780313391163</v>
      </c>
      <c r="G32" s="9">
        <v>40168</v>
      </c>
      <c r="H32" s="3">
        <v>656012</v>
      </c>
      <c r="I32" s="3" t="s">
        <v>18</v>
      </c>
      <c r="J32" s="3"/>
      <c r="K32" s="4"/>
      <c r="L32" s="4" t="s">
        <v>219</v>
      </c>
      <c r="M32" s="4" t="s">
        <v>220</v>
      </c>
      <c r="N32" s="5">
        <v>20.23</v>
      </c>
      <c r="O32" s="4" t="s">
        <v>221</v>
      </c>
      <c r="P32" s="4" t="s">
        <v>25</v>
      </c>
      <c r="Q32" s="4" t="s">
        <v>222</v>
      </c>
    </row>
    <row r="33" spans="1:17" ht="20.100000000000001" customHeight="1" x14ac:dyDescent="0.3">
      <c r="A33" s="3">
        <v>30</v>
      </c>
      <c r="B33" s="4" t="s">
        <v>223</v>
      </c>
      <c r="C33" s="4" t="s">
        <v>224</v>
      </c>
      <c r="D33" s="4" t="s">
        <v>36</v>
      </c>
      <c r="E33" s="3" t="str">
        <f>"9781849963640"</f>
        <v>9781849963640</v>
      </c>
      <c r="F33" s="3" t="str">
        <f>"9781849964920"</f>
        <v>9781849964920</v>
      </c>
      <c r="G33" s="9">
        <v>40550</v>
      </c>
      <c r="H33" s="3">
        <v>666928</v>
      </c>
      <c r="I33" s="3" t="s">
        <v>18</v>
      </c>
      <c r="J33" s="3">
        <v>2</v>
      </c>
      <c r="K33" s="4"/>
      <c r="L33" s="4" t="s">
        <v>115</v>
      </c>
      <c r="M33" s="4" t="s">
        <v>225</v>
      </c>
      <c r="N33" s="5">
        <v>617.54</v>
      </c>
      <c r="O33" s="4" t="s">
        <v>226</v>
      </c>
      <c r="P33" s="4" t="s">
        <v>25</v>
      </c>
      <c r="Q33" s="4" t="s">
        <v>227</v>
      </c>
    </row>
    <row r="34" spans="1:17" ht="20.100000000000001" customHeight="1" x14ac:dyDescent="0.3">
      <c r="A34" s="3">
        <v>31</v>
      </c>
      <c r="B34" s="4" t="s">
        <v>228</v>
      </c>
      <c r="C34" s="4" t="s">
        <v>229</v>
      </c>
      <c r="D34" s="4" t="s">
        <v>142</v>
      </c>
      <c r="E34" s="3" t="str">
        <f>"9780195069921"</f>
        <v>9780195069921</v>
      </c>
      <c r="F34" s="3" t="str">
        <f>"9780199762798"</f>
        <v>9780199762798</v>
      </c>
      <c r="G34" s="9">
        <v>33598</v>
      </c>
      <c r="H34" s="3">
        <v>679504</v>
      </c>
      <c r="I34" s="3" t="s">
        <v>18</v>
      </c>
      <c r="J34" s="3"/>
      <c r="K34" s="4"/>
      <c r="L34" s="4" t="s">
        <v>95</v>
      </c>
      <c r="M34" s="4" t="s">
        <v>230</v>
      </c>
      <c r="N34" s="5" t="s">
        <v>231</v>
      </c>
      <c r="O34" s="4" t="s">
        <v>232</v>
      </c>
      <c r="P34" s="4" t="s">
        <v>25</v>
      </c>
      <c r="Q34" s="4" t="s">
        <v>233</v>
      </c>
    </row>
    <row r="35" spans="1:17" ht="20.100000000000001" customHeight="1" x14ac:dyDescent="0.3">
      <c r="A35" s="3">
        <v>32</v>
      </c>
      <c r="B35" s="4" t="s">
        <v>234</v>
      </c>
      <c r="C35" s="4" t="s">
        <v>237</v>
      </c>
      <c r="D35" s="4" t="s">
        <v>235</v>
      </c>
      <c r="E35" s="3" t="str">
        <f>"9781603274326"</f>
        <v>9781603274326</v>
      </c>
      <c r="F35" s="3" t="str">
        <f>"9781603274333"</f>
        <v>9781603274333</v>
      </c>
      <c r="G35" s="9">
        <v>40618</v>
      </c>
      <c r="H35" s="3">
        <v>691189</v>
      </c>
      <c r="I35" s="3" t="s">
        <v>18</v>
      </c>
      <c r="J35" s="3">
        <v>2</v>
      </c>
      <c r="K35" s="4" t="s">
        <v>236</v>
      </c>
      <c r="L35" s="4" t="s">
        <v>115</v>
      </c>
      <c r="M35" s="4" t="s">
        <v>225</v>
      </c>
      <c r="N35" s="5">
        <v>616.34400000000005</v>
      </c>
      <c r="O35" s="4" t="s">
        <v>238</v>
      </c>
      <c r="P35" s="4" t="s">
        <v>25</v>
      </c>
      <c r="Q35" s="4" t="s">
        <v>239</v>
      </c>
    </row>
    <row r="36" spans="1:17" ht="20.100000000000001" customHeight="1" x14ac:dyDescent="0.3">
      <c r="A36" s="3">
        <v>33</v>
      </c>
      <c r="B36" s="4" t="s">
        <v>240</v>
      </c>
      <c r="C36" s="4" t="s">
        <v>241</v>
      </c>
      <c r="D36" s="4" t="s">
        <v>50</v>
      </c>
      <c r="E36" s="3" t="str">
        <f>"9781107009523"</f>
        <v>9781107009523</v>
      </c>
      <c r="F36" s="3" t="str">
        <f>"9781139081276"</f>
        <v>9781139081276</v>
      </c>
      <c r="G36" s="9">
        <v>40696</v>
      </c>
      <c r="H36" s="3">
        <v>692006</v>
      </c>
      <c r="I36" s="3" t="s">
        <v>18</v>
      </c>
      <c r="J36" s="3"/>
      <c r="K36" s="4"/>
      <c r="L36" s="4" t="s">
        <v>242</v>
      </c>
      <c r="M36" s="4" t="s">
        <v>243</v>
      </c>
      <c r="N36" s="5">
        <v>947.08619999999996</v>
      </c>
      <c r="O36" s="4" t="s">
        <v>244</v>
      </c>
      <c r="P36" s="4" t="s">
        <v>25</v>
      </c>
      <c r="Q36" s="4" t="s">
        <v>245</v>
      </c>
    </row>
    <row r="37" spans="1:17" ht="20.100000000000001" customHeight="1" x14ac:dyDescent="0.3">
      <c r="A37" s="3">
        <v>34</v>
      </c>
      <c r="B37" s="4" t="s">
        <v>246</v>
      </c>
      <c r="C37" s="4" t="s">
        <v>247</v>
      </c>
      <c r="D37" s="4" t="s">
        <v>93</v>
      </c>
      <c r="E37" s="3" t="str">
        <f>"9781609185046"</f>
        <v>9781609185046</v>
      </c>
      <c r="F37" s="3" t="str">
        <f>"9781609185053"</f>
        <v>9781609185053</v>
      </c>
      <c r="G37" s="9">
        <v>40737</v>
      </c>
      <c r="H37" s="3">
        <v>735600</v>
      </c>
      <c r="I37" s="3" t="s">
        <v>18</v>
      </c>
      <c r="J37" s="3">
        <v>2</v>
      </c>
      <c r="K37" s="4"/>
      <c r="L37" s="4" t="s">
        <v>248</v>
      </c>
      <c r="M37" s="4" t="s">
        <v>249</v>
      </c>
      <c r="N37" s="5">
        <v>616.89142500000003</v>
      </c>
      <c r="O37" s="4" t="s">
        <v>250</v>
      </c>
      <c r="P37" s="4" t="s">
        <v>25</v>
      </c>
      <c r="Q37" s="4" t="s">
        <v>251</v>
      </c>
    </row>
    <row r="38" spans="1:17" ht="20.100000000000001" customHeight="1" x14ac:dyDescent="0.3">
      <c r="A38" s="3">
        <v>35</v>
      </c>
      <c r="B38" s="4" t="s">
        <v>252</v>
      </c>
      <c r="C38" s="4" t="s">
        <v>254</v>
      </c>
      <c r="D38" s="4" t="s">
        <v>36</v>
      </c>
      <c r="E38" s="3" t="str">
        <f>"9789400714533"</f>
        <v>9789400714533</v>
      </c>
      <c r="F38" s="3" t="str">
        <f>"9789400714540"</f>
        <v>9789400714540</v>
      </c>
      <c r="G38" s="9">
        <v>40777</v>
      </c>
      <c r="H38" s="3">
        <v>798591</v>
      </c>
      <c r="I38" s="3" t="s">
        <v>18</v>
      </c>
      <c r="J38" s="3"/>
      <c r="K38" s="4" t="s">
        <v>253</v>
      </c>
      <c r="L38" s="4" t="s">
        <v>255</v>
      </c>
      <c r="M38" s="4" t="s">
        <v>89</v>
      </c>
      <c r="N38" s="5">
        <v>541.39499999999998</v>
      </c>
      <c r="O38" s="4" t="s">
        <v>256</v>
      </c>
      <c r="P38" s="4" t="s">
        <v>25</v>
      </c>
      <c r="Q38" s="4" t="s">
        <v>257</v>
      </c>
    </row>
    <row r="39" spans="1:17" ht="20.100000000000001" customHeight="1" x14ac:dyDescent="0.3">
      <c r="A39" s="3">
        <v>36</v>
      </c>
      <c r="B39" s="4" t="s">
        <v>258</v>
      </c>
      <c r="C39" s="4" t="s">
        <v>259</v>
      </c>
      <c r="D39" s="4" t="s">
        <v>28</v>
      </c>
      <c r="E39" s="3" t="str">
        <f>"9780123819604"</f>
        <v>9780123819604</v>
      </c>
      <c r="F39" s="3" t="str">
        <f>"9780123819628"</f>
        <v>9780123819628</v>
      </c>
      <c r="G39" s="9">
        <v>40786</v>
      </c>
      <c r="H39" s="3">
        <v>802426</v>
      </c>
      <c r="I39" s="3" t="s">
        <v>18</v>
      </c>
      <c r="J39" s="3"/>
      <c r="K39" s="4"/>
      <c r="L39" s="4" t="s">
        <v>260</v>
      </c>
      <c r="M39" s="4" t="s">
        <v>261</v>
      </c>
      <c r="N39" s="5">
        <v>681</v>
      </c>
      <c r="O39" s="4" t="s">
        <v>262</v>
      </c>
      <c r="P39" s="4" t="s">
        <v>25</v>
      </c>
      <c r="Q39" s="4" t="s">
        <v>263</v>
      </c>
    </row>
    <row r="40" spans="1:17" ht="20.100000000000001" customHeight="1" x14ac:dyDescent="0.3">
      <c r="A40" s="3">
        <v>37</v>
      </c>
      <c r="B40" s="4" t="s">
        <v>264</v>
      </c>
      <c r="C40" s="4" t="s">
        <v>265</v>
      </c>
      <c r="D40" s="4" t="s">
        <v>28</v>
      </c>
      <c r="E40" s="3" t="str">
        <f>"9780123749475"</f>
        <v>9780123749475</v>
      </c>
      <c r="F40" s="3" t="str">
        <f>"9780080959016"</f>
        <v>9780080959016</v>
      </c>
      <c r="G40" s="9">
        <v>40848</v>
      </c>
      <c r="H40" s="3">
        <v>806483</v>
      </c>
      <c r="I40" s="3" t="s">
        <v>18</v>
      </c>
      <c r="J40" s="3">
        <v>8</v>
      </c>
      <c r="K40" s="4"/>
      <c r="L40" s="4" t="s">
        <v>266</v>
      </c>
      <c r="M40" s="4" t="s">
        <v>267</v>
      </c>
      <c r="N40" s="5" t="s">
        <v>268</v>
      </c>
      <c r="O40" s="4" t="s">
        <v>269</v>
      </c>
      <c r="P40" s="4" t="s">
        <v>25</v>
      </c>
      <c r="Q40" s="4" t="s">
        <v>270</v>
      </c>
    </row>
    <row r="41" spans="1:17" ht="20.100000000000001" customHeight="1" x14ac:dyDescent="0.3">
      <c r="A41" s="3">
        <v>38</v>
      </c>
      <c r="B41" s="4" t="s">
        <v>271</v>
      </c>
      <c r="C41" s="4" t="s">
        <v>272</v>
      </c>
      <c r="D41" s="4" t="s">
        <v>100</v>
      </c>
      <c r="E41" s="3" t="str">
        <f>"9780470873557"</f>
        <v>9780470873557</v>
      </c>
      <c r="F41" s="3" t="str">
        <f>"9781118152737"</f>
        <v>9781118152737</v>
      </c>
      <c r="G41" s="9">
        <v>40932</v>
      </c>
      <c r="H41" s="3">
        <v>817373</v>
      </c>
      <c r="I41" s="3" t="s">
        <v>18</v>
      </c>
      <c r="J41" s="3">
        <v>1</v>
      </c>
      <c r="K41" s="4"/>
      <c r="L41" s="4" t="s">
        <v>129</v>
      </c>
      <c r="M41" s="4" t="s">
        <v>273</v>
      </c>
      <c r="N41" s="5">
        <v>362.10680000000002</v>
      </c>
      <c r="O41" s="4" t="s">
        <v>274</v>
      </c>
      <c r="P41" s="4" t="s">
        <v>25</v>
      </c>
      <c r="Q41" s="4" t="s">
        <v>275</v>
      </c>
    </row>
    <row r="42" spans="1:17" ht="20.100000000000001" customHeight="1" x14ac:dyDescent="0.3">
      <c r="A42" s="3">
        <v>39</v>
      </c>
      <c r="B42" s="4" t="s">
        <v>276</v>
      </c>
      <c r="C42" s="4" t="s">
        <v>277</v>
      </c>
      <c r="D42" s="4" t="s">
        <v>100</v>
      </c>
      <c r="E42" s="3" t="str">
        <f>"9781118180860"</f>
        <v>9781118180860</v>
      </c>
      <c r="F42" s="3" t="str">
        <f>"9781118180839"</f>
        <v>9781118180839</v>
      </c>
      <c r="G42" s="9">
        <v>40960</v>
      </c>
      <c r="H42" s="3">
        <v>818521</v>
      </c>
      <c r="I42" s="3" t="s">
        <v>18</v>
      </c>
      <c r="J42" s="3">
        <v>1</v>
      </c>
      <c r="K42" s="4"/>
      <c r="L42" s="4" t="s">
        <v>255</v>
      </c>
      <c r="M42" s="4" t="s">
        <v>278</v>
      </c>
      <c r="N42" s="5" t="s">
        <v>279</v>
      </c>
      <c r="O42" s="4" t="s">
        <v>280</v>
      </c>
      <c r="P42" s="4" t="s">
        <v>25</v>
      </c>
      <c r="Q42" s="4" t="s">
        <v>281</v>
      </c>
    </row>
    <row r="43" spans="1:17" ht="20.100000000000001" customHeight="1" x14ac:dyDescent="0.3">
      <c r="A43" s="3">
        <v>40</v>
      </c>
      <c r="B43" s="4" t="s">
        <v>282</v>
      </c>
      <c r="C43" s="4" t="s">
        <v>283</v>
      </c>
      <c r="D43" s="4" t="s">
        <v>100</v>
      </c>
      <c r="E43" s="3" t="str">
        <f>"9781444337051"</f>
        <v>9781444337051</v>
      </c>
      <c r="F43" s="3" t="str">
        <f>"9781444398724"</f>
        <v>9781444398724</v>
      </c>
      <c r="G43" s="9">
        <v>40904</v>
      </c>
      <c r="H43" s="3">
        <v>822690</v>
      </c>
      <c r="I43" s="3" t="s">
        <v>18</v>
      </c>
      <c r="J43" s="3">
        <v>3</v>
      </c>
      <c r="K43" s="4"/>
      <c r="L43" s="4" t="s">
        <v>284</v>
      </c>
      <c r="M43" s="4" t="s">
        <v>285</v>
      </c>
      <c r="N43" s="5">
        <v>615.39</v>
      </c>
      <c r="O43" s="4" t="s">
        <v>286</v>
      </c>
      <c r="P43" s="4" t="s">
        <v>25</v>
      </c>
      <c r="Q43" s="4" t="s">
        <v>287</v>
      </c>
    </row>
    <row r="44" spans="1:17" ht="20.100000000000001" customHeight="1" x14ac:dyDescent="0.3">
      <c r="A44" s="3">
        <v>41</v>
      </c>
      <c r="B44" s="4" t="s">
        <v>288</v>
      </c>
      <c r="C44" s="4" t="s">
        <v>289</v>
      </c>
      <c r="D44" s="4" t="s">
        <v>127</v>
      </c>
      <c r="E44" s="3" t="str">
        <f>"9780826171283"</f>
        <v>9780826171283</v>
      </c>
      <c r="F44" s="3" t="str">
        <f>"9780826171290"</f>
        <v>9780826171290</v>
      </c>
      <c r="G44" s="9">
        <v>40878</v>
      </c>
      <c r="H44" s="3">
        <v>846169</v>
      </c>
      <c r="I44" s="3" t="s">
        <v>18</v>
      </c>
      <c r="J44" s="3">
        <v>4</v>
      </c>
      <c r="K44" s="4"/>
      <c r="L44" s="4" t="s">
        <v>115</v>
      </c>
      <c r="M44" s="4" t="s">
        <v>290</v>
      </c>
      <c r="N44" s="5">
        <v>618.97023100000001</v>
      </c>
      <c r="O44" s="4" t="s">
        <v>291</v>
      </c>
      <c r="P44" s="4" t="s">
        <v>25</v>
      </c>
      <c r="Q44" s="4" t="s">
        <v>292</v>
      </c>
    </row>
    <row r="45" spans="1:17" ht="20.100000000000001" customHeight="1" x14ac:dyDescent="0.3">
      <c r="A45" s="3">
        <v>42</v>
      </c>
      <c r="B45" s="4" t="s">
        <v>293</v>
      </c>
      <c r="C45" s="4" t="s">
        <v>294</v>
      </c>
      <c r="D45" s="4" t="s">
        <v>50</v>
      </c>
      <c r="E45" s="3" t="str">
        <f>"9780521194907"</f>
        <v>9780521194907</v>
      </c>
      <c r="F45" s="3" t="str">
        <f>"9781107484368"</f>
        <v>9781107484368</v>
      </c>
      <c r="G45" s="9">
        <v>40969</v>
      </c>
      <c r="H45" s="3">
        <v>862358</v>
      </c>
      <c r="I45" s="3" t="s">
        <v>18</v>
      </c>
      <c r="J45" s="3">
        <v>2</v>
      </c>
      <c r="K45" s="4"/>
      <c r="L45" s="4" t="s">
        <v>295</v>
      </c>
      <c r="M45" s="4" t="s">
        <v>296</v>
      </c>
      <c r="N45" s="5" t="s">
        <v>297</v>
      </c>
      <c r="O45" s="4" t="s">
        <v>298</v>
      </c>
      <c r="P45" s="4" t="s">
        <v>25</v>
      </c>
      <c r="Q45" s="4" t="s">
        <v>299</v>
      </c>
    </row>
    <row r="46" spans="1:17" ht="20.100000000000001" customHeight="1" x14ac:dyDescent="0.3">
      <c r="A46" s="3">
        <v>43</v>
      </c>
      <c r="B46" s="4" t="s">
        <v>300</v>
      </c>
      <c r="C46" s="4" t="s">
        <v>302</v>
      </c>
      <c r="D46" s="4" t="s">
        <v>301</v>
      </c>
      <c r="E46" s="3" t="str">
        <f>"9781608053438"</f>
        <v>9781608053438</v>
      </c>
      <c r="F46" s="3" t="str">
        <f>"9781608050840"</f>
        <v>9781608050840</v>
      </c>
      <c r="G46" s="9">
        <v>40660</v>
      </c>
      <c r="H46" s="3">
        <v>864166</v>
      </c>
      <c r="I46" s="3" t="s">
        <v>18</v>
      </c>
      <c r="J46" s="3">
        <v>1</v>
      </c>
      <c r="K46" s="4"/>
      <c r="L46" s="4" t="s">
        <v>303</v>
      </c>
      <c r="M46" s="4" t="s">
        <v>304</v>
      </c>
      <c r="N46" s="5">
        <v>621.38274999999999</v>
      </c>
      <c r="O46" s="4" t="s">
        <v>305</v>
      </c>
      <c r="P46" s="4" t="s">
        <v>25</v>
      </c>
      <c r="Q46" s="4" t="s">
        <v>306</v>
      </c>
    </row>
    <row r="47" spans="1:17" ht="20.100000000000001" customHeight="1" x14ac:dyDescent="0.3">
      <c r="A47" s="3">
        <v>44</v>
      </c>
      <c r="B47" s="4" t="s">
        <v>307</v>
      </c>
      <c r="C47" s="4" t="s">
        <v>308</v>
      </c>
      <c r="D47" s="4" t="s">
        <v>301</v>
      </c>
      <c r="E47" s="3" t="str">
        <f>"9781608055326"</f>
        <v>9781608055326</v>
      </c>
      <c r="F47" s="3" t="str">
        <f>"9781608052486"</f>
        <v>9781608052486</v>
      </c>
      <c r="G47" s="9">
        <v>40795</v>
      </c>
      <c r="H47" s="3">
        <v>864252</v>
      </c>
      <c r="I47" s="3" t="s">
        <v>18</v>
      </c>
      <c r="J47" s="3">
        <v>1</v>
      </c>
      <c r="K47" s="4"/>
      <c r="L47" s="4" t="s">
        <v>309</v>
      </c>
      <c r="M47" s="4" t="s">
        <v>310</v>
      </c>
      <c r="N47" s="5">
        <v>660.65</v>
      </c>
      <c r="O47" s="4" t="s">
        <v>311</v>
      </c>
      <c r="P47" s="4" t="s">
        <v>25</v>
      </c>
      <c r="Q47" s="4" t="s">
        <v>312</v>
      </c>
    </row>
    <row r="48" spans="1:17" ht="20.100000000000001" customHeight="1" x14ac:dyDescent="0.3">
      <c r="A48" s="3">
        <v>45</v>
      </c>
      <c r="B48" s="4" t="s">
        <v>313</v>
      </c>
      <c r="C48" s="4" t="s">
        <v>314</v>
      </c>
      <c r="D48" s="4" t="s">
        <v>301</v>
      </c>
      <c r="E48" s="3" t="str">
        <f>"9781608053377"</f>
        <v>9781608053377</v>
      </c>
      <c r="F48" s="3" t="str">
        <f>"9781608052110"</f>
        <v>9781608052110</v>
      </c>
      <c r="G48" s="9">
        <v>40644</v>
      </c>
      <c r="H48" s="3">
        <v>864253</v>
      </c>
      <c r="I48" s="3" t="s">
        <v>18</v>
      </c>
      <c r="J48" s="3">
        <v>1</v>
      </c>
      <c r="K48" s="4"/>
      <c r="L48" s="4" t="s">
        <v>315</v>
      </c>
      <c r="M48" s="4" t="s">
        <v>316</v>
      </c>
      <c r="N48" s="5">
        <v>658.16</v>
      </c>
      <c r="O48" s="4" t="s">
        <v>317</v>
      </c>
      <c r="P48" s="4" t="s">
        <v>25</v>
      </c>
      <c r="Q48" s="4" t="s">
        <v>318</v>
      </c>
    </row>
    <row r="49" spans="1:17" ht="20.100000000000001" customHeight="1" x14ac:dyDescent="0.3">
      <c r="A49" s="3">
        <v>46</v>
      </c>
      <c r="B49" s="4" t="s">
        <v>319</v>
      </c>
      <c r="C49" s="4" t="s">
        <v>321</v>
      </c>
      <c r="D49" s="4" t="s">
        <v>301</v>
      </c>
      <c r="E49" s="3" t="str">
        <f>"9781608056064"</f>
        <v>9781608056064</v>
      </c>
      <c r="F49" s="3" t="str">
        <f>"9781608051717"</f>
        <v>9781608051717</v>
      </c>
      <c r="G49" s="9">
        <v>40367</v>
      </c>
      <c r="H49" s="3">
        <v>864285</v>
      </c>
      <c r="I49" s="3" t="s">
        <v>18</v>
      </c>
      <c r="J49" s="3">
        <v>1</v>
      </c>
      <c r="K49" s="4" t="s">
        <v>320</v>
      </c>
      <c r="L49" s="4" t="s">
        <v>266</v>
      </c>
      <c r="M49" s="4" t="s">
        <v>322</v>
      </c>
      <c r="N49" s="5" t="s">
        <v>323</v>
      </c>
      <c r="O49" s="4" t="s">
        <v>324</v>
      </c>
      <c r="P49" s="4" t="s">
        <v>25</v>
      </c>
      <c r="Q49" s="4" t="s">
        <v>325</v>
      </c>
    </row>
    <row r="50" spans="1:17" ht="20.100000000000001" customHeight="1" x14ac:dyDescent="0.3">
      <c r="A50" s="3">
        <v>47</v>
      </c>
      <c r="B50" s="4" t="s">
        <v>326</v>
      </c>
      <c r="C50" s="4" t="s">
        <v>327</v>
      </c>
      <c r="D50" s="4" t="s">
        <v>301</v>
      </c>
      <c r="E50" s="3" t="str">
        <f>"9781608055555"</f>
        <v>9781608055555</v>
      </c>
      <c r="F50" s="3" t="str">
        <f>"9781608050475"</f>
        <v>9781608050475</v>
      </c>
      <c r="G50" s="9">
        <v>40569</v>
      </c>
      <c r="H50" s="3">
        <v>864287</v>
      </c>
      <c r="I50" s="3" t="s">
        <v>18</v>
      </c>
      <c r="J50" s="3">
        <v>1</v>
      </c>
      <c r="K50" s="4"/>
      <c r="L50" s="4" t="s">
        <v>328</v>
      </c>
      <c r="M50" s="4" t="s">
        <v>329</v>
      </c>
      <c r="N50" s="5" t="s">
        <v>330</v>
      </c>
      <c r="O50" s="4" t="s">
        <v>331</v>
      </c>
      <c r="P50" s="4" t="s">
        <v>25</v>
      </c>
      <c r="Q50" s="4" t="s">
        <v>332</v>
      </c>
    </row>
    <row r="51" spans="1:17" ht="20.100000000000001" customHeight="1" x14ac:dyDescent="0.3">
      <c r="A51" s="3">
        <v>48</v>
      </c>
      <c r="B51" s="4" t="s">
        <v>333</v>
      </c>
      <c r="C51" s="4" t="s">
        <v>334</v>
      </c>
      <c r="D51" s="4" t="s">
        <v>301</v>
      </c>
      <c r="E51" s="3" t="str">
        <f>"9781608053131"</f>
        <v>9781608053131</v>
      </c>
      <c r="F51" s="3" t="str">
        <f>"9781608051427"</f>
        <v>9781608051427</v>
      </c>
      <c r="G51" s="9">
        <v>40687</v>
      </c>
      <c r="H51" s="3">
        <v>864309</v>
      </c>
      <c r="I51" s="3" t="s">
        <v>18</v>
      </c>
      <c r="J51" s="3">
        <v>1</v>
      </c>
      <c r="K51" s="4"/>
      <c r="L51" s="4" t="s">
        <v>180</v>
      </c>
      <c r="M51" s="4" t="s">
        <v>335</v>
      </c>
      <c r="N51" s="5" t="s">
        <v>336</v>
      </c>
      <c r="O51" s="4" t="s">
        <v>337</v>
      </c>
      <c r="P51" s="4" t="s">
        <v>25</v>
      </c>
      <c r="Q51" s="4" t="s">
        <v>338</v>
      </c>
    </row>
    <row r="52" spans="1:17" ht="20.100000000000001" customHeight="1" x14ac:dyDescent="0.3">
      <c r="A52" s="3">
        <v>49</v>
      </c>
      <c r="B52" s="4" t="s">
        <v>339</v>
      </c>
      <c r="C52" s="4" t="s">
        <v>340</v>
      </c>
      <c r="D52" s="4" t="s">
        <v>301</v>
      </c>
      <c r="E52" s="3" t="str">
        <f>"9781608055630"</f>
        <v>9781608055630</v>
      </c>
      <c r="F52" s="3" t="str">
        <f>"9781608053056"</f>
        <v>9781608053056</v>
      </c>
      <c r="G52" s="9">
        <v>40939</v>
      </c>
      <c r="H52" s="3">
        <v>877022</v>
      </c>
      <c r="I52" s="3" t="s">
        <v>18</v>
      </c>
      <c r="J52" s="3">
        <v>1</v>
      </c>
      <c r="K52" s="4"/>
      <c r="L52" s="4" t="s">
        <v>187</v>
      </c>
      <c r="M52" s="4" t="s">
        <v>341</v>
      </c>
      <c r="N52" s="5">
        <v>620.16999999999996</v>
      </c>
      <c r="O52" s="4" t="s">
        <v>342</v>
      </c>
      <c r="P52" s="4" t="s">
        <v>25</v>
      </c>
      <c r="Q52" s="4" t="s">
        <v>343</v>
      </c>
    </row>
    <row r="53" spans="1:17" ht="20.100000000000001" customHeight="1" x14ac:dyDescent="0.3">
      <c r="A53" s="3">
        <v>50</v>
      </c>
      <c r="B53" s="4" t="s">
        <v>344</v>
      </c>
      <c r="C53" s="4" t="s">
        <v>346</v>
      </c>
      <c r="D53" s="4" t="s">
        <v>345</v>
      </c>
      <c r="E53" s="3" t="str">
        <f>"9780335243877"</f>
        <v>9780335243877</v>
      </c>
      <c r="F53" s="3" t="str">
        <f>"9780335243907"</f>
        <v>9780335243907</v>
      </c>
      <c r="G53" s="9">
        <v>41000</v>
      </c>
      <c r="H53" s="3">
        <v>879701</v>
      </c>
      <c r="I53" s="3" t="s">
        <v>18</v>
      </c>
      <c r="J53" s="3">
        <v>2</v>
      </c>
      <c r="K53" s="4"/>
      <c r="L53" s="4" t="s">
        <v>115</v>
      </c>
      <c r="M53" s="4" t="s">
        <v>347</v>
      </c>
      <c r="N53" s="5">
        <v>616.02499999999998</v>
      </c>
      <c r="O53" s="4" t="s">
        <v>348</v>
      </c>
      <c r="P53" s="4" t="s">
        <v>25</v>
      </c>
      <c r="Q53" s="4" t="s">
        <v>349</v>
      </c>
    </row>
    <row r="54" spans="1:17" ht="20.100000000000001" customHeight="1" x14ac:dyDescent="0.3">
      <c r="A54" s="3">
        <v>51</v>
      </c>
      <c r="B54" s="4" t="s">
        <v>350</v>
      </c>
      <c r="C54" s="4" t="s">
        <v>352</v>
      </c>
      <c r="D54" s="4" t="s">
        <v>36</v>
      </c>
      <c r="E54" s="3" t="str">
        <f>"9781489973566"</f>
        <v>9781489973566</v>
      </c>
      <c r="F54" s="3" t="str">
        <f>"9781461413806"</f>
        <v>9781461413806</v>
      </c>
      <c r="G54" s="9">
        <v>40855</v>
      </c>
      <c r="H54" s="3">
        <v>884245</v>
      </c>
      <c r="I54" s="3" t="s">
        <v>18</v>
      </c>
      <c r="J54" s="3"/>
      <c r="K54" s="4" t="s">
        <v>351</v>
      </c>
      <c r="L54" s="4" t="s">
        <v>88</v>
      </c>
      <c r="M54" s="4" t="s">
        <v>353</v>
      </c>
      <c r="N54" s="5" t="s">
        <v>354</v>
      </c>
      <c r="O54" s="4" t="s">
        <v>355</v>
      </c>
      <c r="P54" s="4" t="s">
        <v>25</v>
      </c>
      <c r="Q54" s="4" t="s">
        <v>356</v>
      </c>
    </row>
    <row r="55" spans="1:17" ht="20.100000000000001" customHeight="1" x14ac:dyDescent="0.3">
      <c r="A55" s="3">
        <v>52</v>
      </c>
      <c r="B55" s="4" t="s">
        <v>357</v>
      </c>
      <c r="C55" s="4" t="s">
        <v>359</v>
      </c>
      <c r="D55" s="4" t="s">
        <v>36</v>
      </c>
      <c r="E55" s="3" t="str">
        <f>"9783642209420"</f>
        <v>9783642209420</v>
      </c>
      <c r="F55" s="3" t="str">
        <f>"9783642209437"</f>
        <v>9783642209437</v>
      </c>
      <c r="G55" s="9">
        <v>40811</v>
      </c>
      <c r="H55" s="3">
        <v>885027</v>
      </c>
      <c r="I55" s="3" t="s">
        <v>18</v>
      </c>
      <c r="J55" s="3"/>
      <c r="K55" s="4" t="s">
        <v>358</v>
      </c>
      <c r="L55" s="4" t="s">
        <v>360</v>
      </c>
      <c r="M55" s="4" t="s">
        <v>361</v>
      </c>
      <c r="N55" s="5">
        <v>620.16</v>
      </c>
      <c r="O55" s="4" t="s">
        <v>362</v>
      </c>
      <c r="P55" s="4" t="s">
        <v>25</v>
      </c>
      <c r="Q55" s="4" t="s">
        <v>363</v>
      </c>
    </row>
    <row r="56" spans="1:17" ht="20.100000000000001" customHeight="1" x14ac:dyDescent="0.3">
      <c r="A56" s="3">
        <v>53</v>
      </c>
      <c r="B56" s="4" t="s">
        <v>364</v>
      </c>
      <c r="C56" s="4" t="s">
        <v>366</v>
      </c>
      <c r="D56" s="4" t="s">
        <v>365</v>
      </c>
      <c r="E56" s="3" t="str">
        <f>"9781847429681"</f>
        <v>9781847429681</v>
      </c>
      <c r="F56" s="3" t="str">
        <f>"9781847429698"</f>
        <v>9781847429698</v>
      </c>
      <c r="G56" s="9">
        <v>41052</v>
      </c>
      <c r="H56" s="3">
        <v>922865</v>
      </c>
      <c r="I56" s="3" t="s">
        <v>18</v>
      </c>
      <c r="J56" s="3">
        <v>1</v>
      </c>
      <c r="K56" s="4"/>
      <c r="L56" s="4" t="s">
        <v>95</v>
      </c>
      <c r="M56" s="4" t="s">
        <v>367</v>
      </c>
      <c r="N56" s="5">
        <v>306.87450000000001</v>
      </c>
      <c r="O56" s="4" t="s">
        <v>368</v>
      </c>
      <c r="P56" s="4" t="s">
        <v>25</v>
      </c>
      <c r="Q56" s="4" t="s">
        <v>369</v>
      </c>
    </row>
    <row r="57" spans="1:17" ht="20.100000000000001" customHeight="1" x14ac:dyDescent="0.3">
      <c r="A57" s="3">
        <v>54</v>
      </c>
      <c r="B57" s="4" t="s">
        <v>370</v>
      </c>
      <c r="C57" s="4" t="s">
        <v>371</v>
      </c>
      <c r="D57" s="4" t="s">
        <v>36</v>
      </c>
      <c r="E57" s="3" t="str">
        <f>"9783642291098"</f>
        <v>9783642291098</v>
      </c>
      <c r="F57" s="3" t="str">
        <f>"9783642291104"</f>
        <v>9783642291104</v>
      </c>
      <c r="G57" s="9">
        <v>41033</v>
      </c>
      <c r="H57" s="3">
        <v>973302</v>
      </c>
      <c r="I57" s="3" t="s">
        <v>18</v>
      </c>
      <c r="J57" s="3">
        <v>1</v>
      </c>
      <c r="K57" s="4"/>
      <c r="L57" s="4" t="s">
        <v>372</v>
      </c>
      <c r="M57" s="4" t="s">
        <v>373</v>
      </c>
      <c r="N57" s="5">
        <v>572.43700000000001</v>
      </c>
      <c r="O57" s="4" t="s">
        <v>374</v>
      </c>
      <c r="P57" s="4" t="s">
        <v>25</v>
      </c>
      <c r="Q57" s="4" t="s">
        <v>375</v>
      </c>
    </row>
    <row r="58" spans="1:17" ht="20.100000000000001" customHeight="1" x14ac:dyDescent="0.3">
      <c r="A58" s="3">
        <v>55</v>
      </c>
      <c r="B58" s="4" t="s">
        <v>376</v>
      </c>
      <c r="C58" s="4" t="s">
        <v>371</v>
      </c>
      <c r="D58" s="4" t="s">
        <v>36</v>
      </c>
      <c r="E58" s="3" t="str">
        <f>"9783642291180"</f>
        <v>9783642291180</v>
      </c>
      <c r="F58" s="3" t="str">
        <f>"9783642291197"</f>
        <v>9783642291197</v>
      </c>
      <c r="G58" s="9">
        <v>41033</v>
      </c>
      <c r="H58" s="3">
        <v>973321</v>
      </c>
      <c r="I58" s="3" t="s">
        <v>18</v>
      </c>
      <c r="J58" s="3">
        <v>1</v>
      </c>
      <c r="K58" s="4"/>
      <c r="L58" s="4" t="s">
        <v>372</v>
      </c>
      <c r="M58" s="4" t="s">
        <v>373</v>
      </c>
      <c r="N58" s="5">
        <v>572.43719999999996</v>
      </c>
      <c r="O58" s="4" t="s">
        <v>377</v>
      </c>
      <c r="P58" s="4" t="s">
        <v>25</v>
      </c>
      <c r="Q58" s="4" t="s">
        <v>378</v>
      </c>
    </row>
    <row r="59" spans="1:17" ht="20.100000000000001" customHeight="1" x14ac:dyDescent="0.3">
      <c r="A59" s="3">
        <v>56</v>
      </c>
      <c r="B59" s="4" t="s">
        <v>379</v>
      </c>
      <c r="C59" s="4" t="s">
        <v>381</v>
      </c>
      <c r="D59" s="4" t="s">
        <v>301</v>
      </c>
      <c r="E59" s="3" t="str">
        <f>"9781608055005"</f>
        <v>9781608055005</v>
      </c>
      <c r="F59" s="3" t="str">
        <f>"9781608052288"</f>
        <v>9781608052288</v>
      </c>
      <c r="G59" s="9">
        <v>41004</v>
      </c>
      <c r="H59" s="3">
        <v>976621</v>
      </c>
      <c r="I59" s="3" t="s">
        <v>18</v>
      </c>
      <c r="J59" s="3">
        <v>1</v>
      </c>
      <c r="K59" s="4" t="s">
        <v>380</v>
      </c>
      <c r="L59" s="4" t="s">
        <v>382</v>
      </c>
      <c r="M59" s="4" t="s">
        <v>383</v>
      </c>
      <c r="N59" s="5" t="s">
        <v>384</v>
      </c>
      <c r="O59" s="4" t="s">
        <v>385</v>
      </c>
      <c r="P59" s="4" t="s">
        <v>25</v>
      </c>
      <c r="Q59" s="4" t="s">
        <v>386</v>
      </c>
    </row>
    <row r="60" spans="1:17" ht="20.100000000000001" customHeight="1" x14ac:dyDescent="0.3">
      <c r="A60" s="3">
        <v>57</v>
      </c>
      <c r="B60" s="4" t="s">
        <v>387</v>
      </c>
      <c r="C60" s="4" t="s">
        <v>381</v>
      </c>
      <c r="D60" s="4" t="s">
        <v>301</v>
      </c>
      <c r="E60" s="3" t="str">
        <f>"9781608055241"</f>
        <v>9781608055241</v>
      </c>
      <c r="F60" s="3" t="str">
        <f>"9781608052295"</f>
        <v>9781608052295</v>
      </c>
      <c r="G60" s="9">
        <v>41015</v>
      </c>
      <c r="H60" s="3">
        <v>976624</v>
      </c>
      <c r="I60" s="3" t="s">
        <v>18</v>
      </c>
      <c r="J60" s="3">
        <v>1</v>
      </c>
      <c r="K60" s="4" t="s">
        <v>380</v>
      </c>
      <c r="L60" s="4" t="s">
        <v>187</v>
      </c>
      <c r="M60" s="4" t="s">
        <v>388</v>
      </c>
      <c r="N60" s="5" t="s">
        <v>384</v>
      </c>
      <c r="O60" s="4" t="s">
        <v>389</v>
      </c>
      <c r="P60" s="4" t="s">
        <v>25</v>
      </c>
      <c r="Q60" s="4" t="s">
        <v>390</v>
      </c>
    </row>
    <row r="61" spans="1:17" ht="20.100000000000001" customHeight="1" x14ac:dyDescent="0.3">
      <c r="A61" s="3">
        <v>58</v>
      </c>
      <c r="B61" s="4" t="s">
        <v>391</v>
      </c>
      <c r="C61" s="4" t="s">
        <v>392</v>
      </c>
      <c r="D61" s="4" t="s">
        <v>301</v>
      </c>
      <c r="E61" s="3" t="str">
        <f>"9781608055302"</f>
        <v>9781608055302</v>
      </c>
      <c r="F61" s="3" t="str">
        <f>"9781608053223"</f>
        <v>9781608053223</v>
      </c>
      <c r="G61" s="9">
        <v>40999</v>
      </c>
      <c r="H61" s="3">
        <v>976627</v>
      </c>
      <c r="I61" s="3" t="s">
        <v>18</v>
      </c>
      <c r="J61" s="3">
        <v>1</v>
      </c>
      <c r="K61" s="4"/>
      <c r="L61" s="4" t="s">
        <v>393</v>
      </c>
      <c r="M61" s="4" t="s">
        <v>394</v>
      </c>
      <c r="N61" s="5">
        <v>541.22400000000005</v>
      </c>
      <c r="O61" s="4" t="s">
        <v>395</v>
      </c>
      <c r="P61" s="4" t="s">
        <v>25</v>
      </c>
      <c r="Q61" s="4" t="s">
        <v>396</v>
      </c>
    </row>
    <row r="62" spans="1:17" ht="20.100000000000001" customHeight="1" x14ac:dyDescent="0.3">
      <c r="A62" s="3">
        <v>59</v>
      </c>
      <c r="B62" s="4" t="s">
        <v>397</v>
      </c>
      <c r="C62" s="4" t="s">
        <v>399</v>
      </c>
      <c r="D62" s="4" t="s">
        <v>398</v>
      </c>
      <c r="E62" s="3" t="str">
        <f>"9780813348612"</f>
        <v>9780813348612</v>
      </c>
      <c r="F62" s="3" t="str">
        <f>"9780813348629"</f>
        <v>9780813348629</v>
      </c>
      <c r="G62" s="9">
        <v>41464</v>
      </c>
      <c r="H62" s="3">
        <v>991133</v>
      </c>
      <c r="I62" s="3" t="s">
        <v>18</v>
      </c>
      <c r="J62" s="3">
        <v>5</v>
      </c>
      <c r="K62" s="4"/>
      <c r="L62" s="4" t="s">
        <v>95</v>
      </c>
      <c r="M62" s="4" t="s">
        <v>400</v>
      </c>
      <c r="N62" s="5">
        <v>305.3</v>
      </c>
      <c r="O62" s="4" t="s">
        <v>401</v>
      </c>
      <c r="P62" s="4" t="s">
        <v>25</v>
      </c>
      <c r="Q62" s="4" t="s">
        <v>402</v>
      </c>
    </row>
    <row r="63" spans="1:17" ht="20.100000000000001" customHeight="1" x14ac:dyDescent="0.3">
      <c r="A63" s="3">
        <v>60</v>
      </c>
      <c r="B63" s="4" t="s">
        <v>403</v>
      </c>
      <c r="C63" s="4" t="s">
        <v>404</v>
      </c>
      <c r="D63" s="4" t="s">
        <v>36</v>
      </c>
      <c r="E63" s="3" t="str">
        <f>"9781848825895"</f>
        <v>9781848825895</v>
      </c>
      <c r="F63" s="3" t="str">
        <f>"9781848825901"</f>
        <v>9781848825901</v>
      </c>
      <c r="G63" s="9">
        <v>40612</v>
      </c>
      <c r="H63" s="3">
        <v>993127</v>
      </c>
      <c r="I63" s="3" t="s">
        <v>18</v>
      </c>
      <c r="J63" s="3">
        <v>1</v>
      </c>
      <c r="K63" s="4"/>
      <c r="L63" s="4" t="s">
        <v>115</v>
      </c>
      <c r="M63" s="4" t="s">
        <v>225</v>
      </c>
      <c r="N63" s="5">
        <v>610.95100000000002</v>
      </c>
      <c r="O63" s="4" t="s">
        <v>405</v>
      </c>
      <c r="P63" s="4" t="s">
        <v>25</v>
      </c>
      <c r="Q63" s="4" t="s">
        <v>406</v>
      </c>
    </row>
    <row r="64" spans="1:17" ht="20.100000000000001" customHeight="1" x14ac:dyDescent="0.3">
      <c r="A64" s="3">
        <v>61</v>
      </c>
      <c r="B64" s="4" t="s">
        <v>407</v>
      </c>
      <c r="C64" s="4" t="s">
        <v>408</v>
      </c>
      <c r="D64" s="4" t="s">
        <v>36</v>
      </c>
      <c r="E64" s="3" t="str">
        <f>"9783540893844"</f>
        <v>9783540893844</v>
      </c>
      <c r="F64" s="3" t="str">
        <f>"9783540893851"</f>
        <v>9783540893851</v>
      </c>
      <c r="G64" s="9">
        <v>40144</v>
      </c>
      <c r="H64" s="3">
        <v>993231</v>
      </c>
      <c r="I64" s="3" t="s">
        <v>18</v>
      </c>
      <c r="J64" s="3">
        <v>1</v>
      </c>
      <c r="K64" s="4"/>
      <c r="L64" s="4" t="s">
        <v>115</v>
      </c>
      <c r="M64" s="4" t="s">
        <v>225</v>
      </c>
      <c r="N64" s="5">
        <v>618.92007539999997</v>
      </c>
      <c r="O64" s="4" t="s">
        <v>409</v>
      </c>
      <c r="P64" s="4" t="s">
        <v>25</v>
      </c>
      <c r="Q64" s="4" t="s">
        <v>410</v>
      </c>
    </row>
    <row r="65" spans="1:17" ht="20.100000000000001" customHeight="1" x14ac:dyDescent="0.3">
      <c r="A65" s="3">
        <v>62</v>
      </c>
      <c r="B65" s="4" t="s">
        <v>411</v>
      </c>
      <c r="C65" s="4" t="s">
        <v>413</v>
      </c>
      <c r="D65" s="4" t="s">
        <v>36</v>
      </c>
      <c r="E65" s="3" t="str">
        <f>"9783642446702"</f>
        <v>9783642446702</v>
      </c>
      <c r="F65" s="3" t="str">
        <f>"9783642294648"</f>
        <v>9783642294648</v>
      </c>
      <c r="G65" s="9">
        <v>41143</v>
      </c>
      <c r="H65" s="3">
        <v>994382</v>
      </c>
      <c r="I65" s="3" t="s">
        <v>18</v>
      </c>
      <c r="J65" s="3">
        <v>1</v>
      </c>
      <c r="K65" s="4" t="s">
        <v>412</v>
      </c>
      <c r="L65" s="4" t="s">
        <v>414</v>
      </c>
      <c r="M65" s="4" t="s">
        <v>89</v>
      </c>
      <c r="N65" s="5">
        <v>660.29719999999998</v>
      </c>
      <c r="O65" s="4" t="s">
        <v>415</v>
      </c>
      <c r="P65" s="4" t="s">
        <v>25</v>
      </c>
      <c r="Q65" s="4" t="s">
        <v>416</v>
      </c>
    </row>
    <row r="66" spans="1:17" ht="20.100000000000001" customHeight="1" x14ac:dyDescent="0.3">
      <c r="A66" s="3">
        <v>63</v>
      </c>
      <c r="B66" s="4" t="s">
        <v>417</v>
      </c>
      <c r="C66" s="4" t="s">
        <v>419</v>
      </c>
      <c r="D66" s="4" t="s">
        <v>50</v>
      </c>
      <c r="E66" s="3" t="str">
        <f>"9780521114639"</f>
        <v>9780521114639</v>
      </c>
      <c r="F66" s="3" t="str">
        <f>"9781139572170"</f>
        <v>9781139572170</v>
      </c>
      <c r="G66" s="9">
        <v>41137</v>
      </c>
      <c r="H66" s="3">
        <v>1024989</v>
      </c>
      <c r="I66" s="3" t="s">
        <v>18</v>
      </c>
      <c r="J66" s="3"/>
      <c r="K66" s="4" t="s">
        <v>418</v>
      </c>
      <c r="L66" s="4" t="s">
        <v>59</v>
      </c>
      <c r="M66" s="4" t="s">
        <v>420</v>
      </c>
      <c r="N66" s="5">
        <v>530.14300000000003</v>
      </c>
      <c r="O66" s="4" t="s">
        <v>421</v>
      </c>
      <c r="P66" s="4" t="s">
        <v>25</v>
      </c>
      <c r="Q66" s="4" t="s">
        <v>422</v>
      </c>
    </row>
    <row r="67" spans="1:17" ht="20.100000000000001" customHeight="1" x14ac:dyDescent="0.3">
      <c r="A67" s="3">
        <v>64</v>
      </c>
      <c r="B67" s="4" t="s">
        <v>423</v>
      </c>
      <c r="C67" s="4" t="s">
        <v>424</v>
      </c>
      <c r="D67" s="4" t="s">
        <v>127</v>
      </c>
      <c r="E67" s="3" t="str">
        <f>"9780826195869"</f>
        <v>9780826195869</v>
      </c>
      <c r="F67" s="3" t="str">
        <f>"9780826195876"</f>
        <v>9780826195876</v>
      </c>
      <c r="G67" s="9">
        <v>41143</v>
      </c>
      <c r="H67" s="3">
        <v>1026841</v>
      </c>
      <c r="I67" s="3" t="s">
        <v>18</v>
      </c>
      <c r="J67" s="3"/>
      <c r="K67" s="4"/>
      <c r="L67" s="4" t="s">
        <v>102</v>
      </c>
      <c r="M67" s="4" t="s">
        <v>425</v>
      </c>
      <c r="N67" s="5">
        <v>610.73</v>
      </c>
      <c r="O67" s="4" t="s">
        <v>426</v>
      </c>
      <c r="P67" s="4" t="s">
        <v>25</v>
      </c>
      <c r="Q67" s="4" t="s">
        <v>427</v>
      </c>
    </row>
    <row r="68" spans="1:17" ht="20.100000000000001" customHeight="1" x14ac:dyDescent="0.3">
      <c r="A68" s="3">
        <v>65</v>
      </c>
      <c r="B68" s="4" t="s">
        <v>428</v>
      </c>
      <c r="C68" s="4" t="s">
        <v>430</v>
      </c>
      <c r="D68" s="4" t="s">
        <v>17</v>
      </c>
      <c r="E68" s="3" t="str">
        <f>"9780415881920"</f>
        <v>9780415881920</v>
      </c>
      <c r="F68" s="3" t="str">
        <f>"9781136682094"</f>
        <v>9781136682094</v>
      </c>
      <c r="G68" s="9">
        <v>40779</v>
      </c>
      <c r="H68" s="3">
        <v>1039254</v>
      </c>
      <c r="I68" s="3" t="s">
        <v>18</v>
      </c>
      <c r="J68" s="3"/>
      <c r="K68" s="4" t="s">
        <v>429</v>
      </c>
      <c r="L68" s="4" t="s">
        <v>431</v>
      </c>
      <c r="M68" s="4" t="s">
        <v>432</v>
      </c>
      <c r="N68" s="5">
        <v>378</v>
      </c>
      <c r="O68" s="4" t="s">
        <v>433</v>
      </c>
      <c r="P68" s="4" t="s">
        <v>25</v>
      </c>
      <c r="Q68" s="4" t="s">
        <v>434</v>
      </c>
    </row>
    <row r="69" spans="1:17" ht="20.100000000000001" customHeight="1" x14ac:dyDescent="0.3">
      <c r="A69" s="3">
        <v>66</v>
      </c>
      <c r="B69" s="4" t="s">
        <v>435</v>
      </c>
      <c r="C69" s="4" t="s">
        <v>439</v>
      </c>
      <c r="D69" s="4" t="s">
        <v>436</v>
      </c>
      <c r="E69" s="3" t="str">
        <f>"9781781900048"</f>
        <v>9781781900048</v>
      </c>
      <c r="F69" s="3" t="str">
        <f>"9781781900055"</f>
        <v>9781781900055</v>
      </c>
      <c r="G69" s="9">
        <v>41201</v>
      </c>
      <c r="H69" s="3">
        <v>1057750</v>
      </c>
      <c r="I69" s="3" t="s">
        <v>437</v>
      </c>
      <c r="J69" s="3"/>
      <c r="K69" s="4" t="s">
        <v>438</v>
      </c>
      <c r="L69" s="4" t="s">
        <v>440</v>
      </c>
      <c r="M69" s="4" t="s">
        <v>441</v>
      </c>
      <c r="N69" s="5">
        <v>158.72</v>
      </c>
      <c r="O69" s="4" t="s">
        <v>442</v>
      </c>
      <c r="P69" s="4" t="s">
        <v>25</v>
      </c>
      <c r="Q69" s="4" t="s">
        <v>443</v>
      </c>
    </row>
    <row r="70" spans="1:17" ht="20.100000000000001" customHeight="1" x14ac:dyDescent="0.3">
      <c r="A70" s="3">
        <v>67</v>
      </c>
      <c r="B70" s="4" t="s">
        <v>444</v>
      </c>
      <c r="C70" s="4" t="s">
        <v>446</v>
      </c>
      <c r="D70" s="4" t="s">
        <v>36</v>
      </c>
      <c r="E70" s="3" t="str">
        <f>"9788132217343"</f>
        <v>9788132217343</v>
      </c>
      <c r="F70" s="3" t="str">
        <f>"9788132210078"</f>
        <v>9788132210078</v>
      </c>
      <c r="G70" s="9">
        <v>41257</v>
      </c>
      <c r="H70" s="3">
        <v>1083458</v>
      </c>
      <c r="I70" s="3" t="s">
        <v>18</v>
      </c>
      <c r="J70" s="3">
        <v>1</v>
      </c>
      <c r="K70" s="4" t="s">
        <v>445</v>
      </c>
      <c r="L70" s="4" t="s">
        <v>447</v>
      </c>
      <c r="M70" s="4" t="s">
        <v>448</v>
      </c>
      <c r="N70" s="5">
        <v>620</v>
      </c>
      <c r="O70" s="4" t="s">
        <v>449</v>
      </c>
      <c r="P70" s="4" t="s">
        <v>25</v>
      </c>
      <c r="Q70" s="4" t="s">
        <v>450</v>
      </c>
    </row>
    <row r="71" spans="1:17" ht="20.100000000000001" customHeight="1" x14ac:dyDescent="0.3">
      <c r="A71" s="3">
        <v>68</v>
      </c>
      <c r="B71" s="4" t="s">
        <v>451</v>
      </c>
      <c r="C71" s="4" t="s">
        <v>453</v>
      </c>
      <c r="D71" s="4" t="s">
        <v>452</v>
      </c>
      <c r="E71" s="3" t="str">
        <f>"9780230608511"</f>
        <v>9780230608511</v>
      </c>
      <c r="F71" s="3" t="str">
        <f>"9781137016546"</f>
        <v>9781137016546</v>
      </c>
      <c r="G71" s="9">
        <v>41222</v>
      </c>
      <c r="H71" s="3">
        <v>1095028</v>
      </c>
      <c r="I71" s="3" t="s">
        <v>18</v>
      </c>
      <c r="J71" s="3"/>
      <c r="K71" s="4"/>
      <c r="L71" s="4" t="s">
        <v>167</v>
      </c>
      <c r="M71" s="4" t="s">
        <v>454</v>
      </c>
      <c r="N71" s="5">
        <v>320</v>
      </c>
      <c r="O71" s="4" t="s">
        <v>455</v>
      </c>
      <c r="P71" s="4" t="s">
        <v>25</v>
      </c>
      <c r="Q71" s="4" t="s">
        <v>456</v>
      </c>
    </row>
    <row r="72" spans="1:17" ht="20.100000000000001" customHeight="1" x14ac:dyDescent="0.3">
      <c r="A72" s="3">
        <v>69</v>
      </c>
      <c r="B72" s="4" t="s">
        <v>457</v>
      </c>
      <c r="C72" s="4" t="s">
        <v>459</v>
      </c>
      <c r="D72" s="4" t="s">
        <v>50</v>
      </c>
      <c r="E72" s="3" t="str">
        <f>"9781107030541"</f>
        <v>9781107030541</v>
      </c>
      <c r="F72" s="3" t="str">
        <f>"9781107306882"</f>
        <v>9781107306882</v>
      </c>
      <c r="G72" s="9">
        <v>41333</v>
      </c>
      <c r="H72" s="3">
        <v>1113102</v>
      </c>
      <c r="I72" s="3" t="s">
        <v>18</v>
      </c>
      <c r="J72" s="3"/>
      <c r="K72" s="4" t="s">
        <v>458</v>
      </c>
      <c r="L72" s="4" t="s">
        <v>167</v>
      </c>
      <c r="M72" s="4" t="s">
        <v>460</v>
      </c>
      <c r="N72" s="5">
        <v>324</v>
      </c>
      <c r="O72" s="4" t="s">
        <v>461</v>
      </c>
      <c r="P72" s="4" t="s">
        <v>25</v>
      </c>
      <c r="Q72" s="4" t="s">
        <v>462</v>
      </c>
    </row>
    <row r="73" spans="1:17" ht="20.100000000000001" customHeight="1" x14ac:dyDescent="0.3">
      <c r="A73" s="3">
        <v>70</v>
      </c>
      <c r="B73" s="4" t="s">
        <v>463</v>
      </c>
      <c r="C73" s="4" t="s">
        <v>464</v>
      </c>
      <c r="D73" s="4" t="s">
        <v>452</v>
      </c>
      <c r="E73" s="3" t="str">
        <f>"9780230321335"</f>
        <v>9780230321335</v>
      </c>
      <c r="F73" s="3" t="str">
        <f>"9781137291646"</f>
        <v>9781137291646</v>
      </c>
      <c r="G73" s="9">
        <v>41243</v>
      </c>
      <c r="H73" s="3">
        <v>1161392</v>
      </c>
      <c r="I73" s="3" t="s">
        <v>18</v>
      </c>
      <c r="J73" s="3"/>
      <c r="K73" s="4"/>
      <c r="L73" s="4" t="s">
        <v>465</v>
      </c>
      <c r="M73" s="4" t="s">
        <v>466</v>
      </c>
      <c r="N73" s="5">
        <v>418.00709999999998</v>
      </c>
      <c r="O73" s="4" t="s">
        <v>467</v>
      </c>
      <c r="P73" s="4" t="s">
        <v>25</v>
      </c>
      <c r="Q73" s="4" t="s">
        <v>468</v>
      </c>
    </row>
    <row r="74" spans="1:17" ht="20.100000000000001" customHeight="1" x14ac:dyDescent="0.3">
      <c r="A74" s="3">
        <v>71</v>
      </c>
      <c r="B74" s="4" t="s">
        <v>469</v>
      </c>
      <c r="C74" s="4" t="s">
        <v>470</v>
      </c>
      <c r="D74" s="4" t="s">
        <v>120</v>
      </c>
      <c r="E74" s="3" t="str">
        <f>"9781466505735"</f>
        <v>9781466505735</v>
      </c>
      <c r="F74" s="3" t="str">
        <f>"9781466505742"</f>
        <v>9781466505742</v>
      </c>
      <c r="G74" s="9">
        <v>41358</v>
      </c>
      <c r="H74" s="3">
        <v>1165889</v>
      </c>
      <c r="I74" s="3" t="s">
        <v>18</v>
      </c>
      <c r="J74" s="3">
        <v>1</v>
      </c>
      <c r="K74" s="4"/>
      <c r="L74" s="4" t="s">
        <v>471</v>
      </c>
      <c r="M74" s="4" t="s">
        <v>472</v>
      </c>
      <c r="N74" s="5">
        <v>368.01</v>
      </c>
      <c r="O74" s="4" t="s">
        <v>473</v>
      </c>
      <c r="P74" s="4" t="s">
        <v>25</v>
      </c>
      <c r="Q74" s="4" t="s">
        <v>474</v>
      </c>
    </row>
    <row r="75" spans="1:17" ht="20.100000000000001" customHeight="1" x14ac:dyDescent="0.3">
      <c r="A75" s="3">
        <v>72</v>
      </c>
      <c r="B75" s="4" t="s">
        <v>475</v>
      </c>
      <c r="C75" s="4" t="s">
        <v>476</v>
      </c>
      <c r="D75" s="4" t="s">
        <v>100</v>
      </c>
      <c r="E75" s="3" t="str">
        <f>"9780471489399"</f>
        <v>9780471489399</v>
      </c>
      <c r="F75" s="3" t="str">
        <f>"9781118723401"</f>
        <v>9781118723401</v>
      </c>
      <c r="G75" s="9">
        <v>41430</v>
      </c>
      <c r="H75" s="3">
        <v>1209433</v>
      </c>
      <c r="I75" s="3" t="s">
        <v>18</v>
      </c>
      <c r="J75" s="3">
        <v>2</v>
      </c>
      <c r="K75" s="4"/>
      <c r="L75" s="4" t="s">
        <v>255</v>
      </c>
      <c r="M75" s="4" t="s">
        <v>477</v>
      </c>
      <c r="N75" s="5" t="s">
        <v>478</v>
      </c>
      <c r="O75" s="4" t="s">
        <v>479</v>
      </c>
      <c r="P75" s="4" t="s">
        <v>25</v>
      </c>
      <c r="Q75" s="4" t="s">
        <v>480</v>
      </c>
    </row>
    <row r="76" spans="1:17" ht="20.100000000000001" customHeight="1" x14ac:dyDescent="0.3">
      <c r="A76" s="3">
        <v>73</v>
      </c>
      <c r="B76" s="4" t="s">
        <v>481</v>
      </c>
      <c r="C76" s="4" t="s">
        <v>482</v>
      </c>
      <c r="D76" s="4" t="s">
        <v>36</v>
      </c>
      <c r="E76" s="3" t="str">
        <f>"9789401782531"</f>
        <v>9789401782531</v>
      </c>
      <c r="F76" s="3" t="str">
        <f>"9789400763982"</f>
        <v>9789400763982</v>
      </c>
      <c r="G76" s="9">
        <v>41423</v>
      </c>
      <c r="H76" s="3">
        <v>1316909</v>
      </c>
      <c r="I76" s="3" t="s">
        <v>18</v>
      </c>
      <c r="J76" s="3">
        <v>1</v>
      </c>
      <c r="K76" s="4"/>
      <c r="L76" s="4" t="s">
        <v>483</v>
      </c>
      <c r="M76" s="4" t="s">
        <v>484</v>
      </c>
      <c r="N76" s="5">
        <v>150.1988083</v>
      </c>
      <c r="O76" s="4" t="s">
        <v>485</v>
      </c>
      <c r="P76" s="4" t="s">
        <v>25</v>
      </c>
      <c r="Q76" s="4" t="s">
        <v>486</v>
      </c>
    </row>
    <row r="77" spans="1:17" ht="20.100000000000001" customHeight="1" x14ac:dyDescent="0.3">
      <c r="A77" s="3">
        <v>74</v>
      </c>
      <c r="B77" s="4" t="s">
        <v>487</v>
      </c>
      <c r="C77" s="4" t="s">
        <v>488</v>
      </c>
      <c r="D77" s="4" t="s">
        <v>36</v>
      </c>
      <c r="E77" s="3" t="str">
        <f>"9789400794450"</f>
        <v>9789400794450</v>
      </c>
      <c r="F77" s="3" t="str">
        <f>"9789400767607"</f>
        <v>9789400767607</v>
      </c>
      <c r="G77" s="9">
        <v>41470</v>
      </c>
      <c r="H77" s="3">
        <v>1317751</v>
      </c>
      <c r="I77" s="3" t="s">
        <v>18</v>
      </c>
      <c r="J77" s="3">
        <v>1</v>
      </c>
      <c r="K77" s="4"/>
      <c r="L77" s="4" t="s">
        <v>489</v>
      </c>
      <c r="M77" s="4" t="s">
        <v>373</v>
      </c>
      <c r="N77" s="5">
        <v>631</v>
      </c>
      <c r="O77" s="4" t="s">
        <v>490</v>
      </c>
      <c r="P77" s="4" t="s">
        <v>25</v>
      </c>
      <c r="Q77" s="4" t="s">
        <v>491</v>
      </c>
    </row>
    <row r="78" spans="1:17" ht="20.100000000000001" customHeight="1" x14ac:dyDescent="0.3">
      <c r="A78" s="3">
        <v>75</v>
      </c>
      <c r="B78" s="4" t="s">
        <v>492</v>
      </c>
      <c r="C78" s="4" t="s">
        <v>494</v>
      </c>
      <c r="D78" s="4" t="s">
        <v>493</v>
      </c>
      <c r="E78" s="3" t="str">
        <f>"9780742539594"</f>
        <v>9780742539594</v>
      </c>
      <c r="F78" s="3" t="str">
        <f>"9781461637233"</f>
        <v>9781461637233</v>
      </c>
      <c r="G78" s="9">
        <v>38862</v>
      </c>
      <c r="H78" s="3">
        <v>1351084</v>
      </c>
      <c r="I78" s="3" t="s">
        <v>18</v>
      </c>
      <c r="J78" s="3"/>
      <c r="K78" s="4"/>
      <c r="L78" s="4" t="s">
        <v>495</v>
      </c>
      <c r="M78" s="4" t="s">
        <v>496</v>
      </c>
      <c r="N78" s="5">
        <v>823.91399999999999</v>
      </c>
      <c r="O78" s="4" t="s">
        <v>497</v>
      </c>
      <c r="P78" s="4" t="s">
        <v>25</v>
      </c>
      <c r="Q78" s="4" t="s">
        <v>498</v>
      </c>
    </row>
    <row r="79" spans="1:17" ht="20.100000000000001" customHeight="1" x14ac:dyDescent="0.3">
      <c r="A79" s="3">
        <v>76</v>
      </c>
      <c r="B79" s="4" t="s">
        <v>499</v>
      </c>
      <c r="C79" s="4" t="s">
        <v>500</v>
      </c>
      <c r="D79" s="4" t="s">
        <v>120</v>
      </c>
      <c r="E79" s="3" t="str">
        <f>"9781840761238"</f>
        <v>9781840761238</v>
      </c>
      <c r="F79" s="3" t="str">
        <f>"9781840765915"</f>
        <v>9781840765915</v>
      </c>
      <c r="G79" s="9">
        <v>40497</v>
      </c>
      <c r="H79" s="3">
        <v>1407687</v>
      </c>
      <c r="I79" s="3" t="s">
        <v>18</v>
      </c>
      <c r="J79" s="3">
        <v>1</v>
      </c>
      <c r="K79" s="4"/>
      <c r="L79" s="4" t="s">
        <v>248</v>
      </c>
      <c r="M79" s="4" t="s">
        <v>501</v>
      </c>
      <c r="N79" s="5">
        <v>618.92858222999996</v>
      </c>
      <c r="O79" s="4" t="s">
        <v>502</v>
      </c>
      <c r="P79" s="4" t="s">
        <v>25</v>
      </c>
      <c r="Q79" s="4" t="s">
        <v>503</v>
      </c>
    </row>
    <row r="80" spans="1:17" ht="20.100000000000001" customHeight="1" x14ac:dyDescent="0.3">
      <c r="A80" s="3">
        <v>77</v>
      </c>
      <c r="B80" s="4" t="s">
        <v>504</v>
      </c>
      <c r="C80" s="4" t="s">
        <v>505</v>
      </c>
      <c r="D80" s="4" t="s">
        <v>197</v>
      </c>
      <c r="E80" s="3" t="str">
        <f>"9780323057493"</f>
        <v>9780323057493</v>
      </c>
      <c r="F80" s="3" t="str">
        <f>"9780323066136"</f>
        <v>9780323066136</v>
      </c>
      <c r="G80" s="9">
        <v>40066</v>
      </c>
      <c r="H80" s="3">
        <v>1429709</v>
      </c>
      <c r="I80" s="3" t="s">
        <v>18</v>
      </c>
      <c r="J80" s="3">
        <v>4</v>
      </c>
      <c r="K80" s="4"/>
      <c r="L80" s="4" t="s">
        <v>506</v>
      </c>
      <c r="M80" s="4" t="s">
        <v>507</v>
      </c>
      <c r="N80" s="5">
        <v>362.18799999999999</v>
      </c>
      <c r="O80" s="4" t="s">
        <v>508</v>
      </c>
      <c r="P80" s="4" t="s">
        <v>25</v>
      </c>
      <c r="Q80" s="4" t="s">
        <v>509</v>
      </c>
    </row>
    <row r="81" spans="1:17" ht="20.100000000000001" customHeight="1" x14ac:dyDescent="0.3">
      <c r="A81" s="3">
        <v>78</v>
      </c>
      <c r="B81" s="4" t="s">
        <v>510</v>
      </c>
      <c r="C81" s="4" t="s">
        <v>511</v>
      </c>
      <c r="D81" s="4" t="s">
        <v>197</v>
      </c>
      <c r="E81" s="3" t="str">
        <f>"9781437723458"</f>
        <v>9781437723458</v>
      </c>
      <c r="F81" s="3" t="str">
        <f>"9780323083218"</f>
        <v>9780323083218</v>
      </c>
      <c r="G81" s="9">
        <v>41773</v>
      </c>
      <c r="H81" s="3">
        <v>1430082</v>
      </c>
      <c r="I81" s="3" t="s">
        <v>18</v>
      </c>
      <c r="J81" s="3">
        <v>6</v>
      </c>
      <c r="K81" s="4"/>
      <c r="L81" s="4" t="s">
        <v>115</v>
      </c>
      <c r="M81" s="4" t="s">
        <v>512</v>
      </c>
      <c r="N81" s="5">
        <v>617.54</v>
      </c>
      <c r="O81" s="4" t="s">
        <v>513</v>
      </c>
      <c r="P81" s="4" t="s">
        <v>25</v>
      </c>
      <c r="Q81" s="4" t="s">
        <v>514</v>
      </c>
    </row>
    <row r="82" spans="1:17" ht="20.100000000000001" customHeight="1" x14ac:dyDescent="0.3">
      <c r="A82" s="3">
        <v>79</v>
      </c>
      <c r="B82" s="4" t="s">
        <v>515</v>
      </c>
      <c r="C82" s="4" t="s">
        <v>516</v>
      </c>
      <c r="D82" s="4" t="s">
        <v>120</v>
      </c>
      <c r="E82" s="3" t="str">
        <f>"9781439830888"</f>
        <v>9781439830888</v>
      </c>
      <c r="F82" s="3" t="str">
        <f>"9781439830895"</f>
        <v>9781439830895</v>
      </c>
      <c r="G82" s="9">
        <v>40759</v>
      </c>
      <c r="H82" s="3">
        <v>1449726</v>
      </c>
      <c r="I82" s="3" t="s">
        <v>18</v>
      </c>
      <c r="J82" s="3">
        <v>1</v>
      </c>
      <c r="K82" s="4"/>
      <c r="L82" s="4" t="s">
        <v>517</v>
      </c>
      <c r="M82" s="4" t="s">
        <v>518</v>
      </c>
      <c r="N82" s="5">
        <v>540</v>
      </c>
      <c r="O82" s="4" t="s">
        <v>519</v>
      </c>
      <c r="P82" s="4" t="s">
        <v>25</v>
      </c>
      <c r="Q82" s="4" t="s">
        <v>520</v>
      </c>
    </row>
    <row r="83" spans="1:17" ht="20.100000000000001" customHeight="1" x14ac:dyDescent="0.3">
      <c r="A83" s="3">
        <v>80</v>
      </c>
      <c r="B83" s="4" t="s">
        <v>521</v>
      </c>
      <c r="C83" s="4" t="s">
        <v>522</v>
      </c>
      <c r="D83" s="4" t="s">
        <v>36</v>
      </c>
      <c r="E83" s="3" t="str">
        <f>"9783319032535"</f>
        <v>9783319032535</v>
      </c>
      <c r="F83" s="3" t="str">
        <f>"9783319032542"</f>
        <v>9783319032542</v>
      </c>
      <c r="G83" s="9">
        <v>41648</v>
      </c>
      <c r="H83" s="3">
        <v>1636503</v>
      </c>
      <c r="I83" s="3" t="s">
        <v>18</v>
      </c>
      <c r="J83" s="3">
        <v>1</v>
      </c>
      <c r="K83" s="4"/>
      <c r="L83" s="4" t="s">
        <v>523</v>
      </c>
      <c r="M83" s="4" t="s">
        <v>524</v>
      </c>
      <c r="N83" s="5">
        <v>370.1</v>
      </c>
      <c r="O83" s="4" t="s">
        <v>525</v>
      </c>
      <c r="P83" s="4" t="s">
        <v>25</v>
      </c>
      <c r="Q83" s="4" t="s">
        <v>526</v>
      </c>
    </row>
    <row r="84" spans="1:17" ht="20.100000000000001" customHeight="1" x14ac:dyDescent="0.3">
      <c r="A84" s="3">
        <v>81</v>
      </c>
      <c r="B84" s="4" t="s">
        <v>527</v>
      </c>
      <c r="C84" s="4" t="s">
        <v>528</v>
      </c>
      <c r="D84" s="4" t="s">
        <v>28</v>
      </c>
      <c r="E84" s="3" t="str">
        <f>"9781855731981"</f>
        <v>9781855731981</v>
      </c>
      <c r="F84" s="3" t="str">
        <f>"9780857092984"</f>
        <v>9780857092984</v>
      </c>
      <c r="G84" s="9">
        <v>29587</v>
      </c>
      <c r="H84" s="3">
        <v>1640038</v>
      </c>
      <c r="I84" s="3" t="s">
        <v>18</v>
      </c>
      <c r="J84" s="3"/>
      <c r="K84" s="4"/>
      <c r="L84" s="4" t="s">
        <v>414</v>
      </c>
      <c r="M84" s="4" t="s">
        <v>529</v>
      </c>
      <c r="N84" s="5">
        <v>668.9</v>
      </c>
      <c r="O84" s="4" t="s">
        <v>530</v>
      </c>
      <c r="P84" s="4" t="s">
        <v>25</v>
      </c>
      <c r="Q84" s="4" t="s">
        <v>531</v>
      </c>
    </row>
    <row r="85" spans="1:17" ht="20.100000000000001" customHeight="1" x14ac:dyDescent="0.3">
      <c r="A85" s="3">
        <v>82</v>
      </c>
      <c r="B85" s="4" t="s">
        <v>532</v>
      </c>
      <c r="C85" s="4" t="s">
        <v>533</v>
      </c>
      <c r="D85" s="4" t="s">
        <v>64</v>
      </c>
      <c r="E85" s="3" t="str">
        <f>"9780714626116"</f>
        <v>9780714626116</v>
      </c>
      <c r="F85" s="3" t="str">
        <f>"9781135156978"</f>
        <v>9781135156978</v>
      </c>
      <c r="G85" s="9">
        <v>26085</v>
      </c>
      <c r="H85" s="3">
        <v>1679229</v>
      </c>
      <c r="I85" s="3" t="s">
        <v>18</v>
      </c>
      <c r="J85" s="3"/>
      <c r="K85" s="4"/>
      <c r="L85" s="4" t="s">
        <v>175</v>
      </c>
      <c r="M85" s="4" t="s">
        <v>534</v>
      </c>
      <c r="N85" s="5">
        <v>346.66701999999998</v>
      </c>
      <c r="O85" s="4" t="s">
        <v>535</v>
      </c>
      <c r="P85" s="4" t="s">
        <v>25</v>
      </c>
      <c r="Q85" s="4" t="s">
        <v>536</v>
      </c>
    </row>
    <row r="86" spans="1:17" ht="20.100000000000001" customHeight="1" x14ac:dyDescent="0.3">
      <c r="A86" s="3">
        <v>83</v>
      </c>
      <c r="B86" s="4" t="s">
        <v>537</v>
      </c>
      <c r="C86" s="4" t="s">
        <v>539</v>
      </c>
      <c r="D86" s="4" t="s">
        <v>538</v>
      </c>
      <c r="E86" s="3" t="str">
        <f>"9781598572810"</f>
        <v>9781598572810</v>
      </c>
      <c r="F86" s="3" t="str">
        <f>"9781598577082"</f>
        <v>9781598577082</v>
      </c>
      <c r="G86" s="9">
        <v>41782</v>
      </c>
      <c r="H86" s="3">
        <v>1787402</v>
      </c>
      <c r="I86" s="3" t="s">
        <v>18</v>
      </c>
      <c r="J86" s="3"/>
      <c r="K86" s="4"/>
      <c r="L86" s="4" t="s">
        <v>540</v>
      </c>
      <c r="M86" s="4" t="s">
        <v>541</v>
      </c>
      <c r="N86" s="5">
        <v>372.7</v>
      </c>
      <c r="O86" s="4" t="s">
        <v>542</v>
      </c>
      <c r="P86" s="4" t="s">
        <v>25</v>
      </c>
      <c r="Q86" s="4" t="s">
        <v>543</v>
      </c>
    </row>
    <row r="87" spans="1:17" ht="20.100000000000001" customHeight="1" x14ac:dyDescent="0.3">
      <c r="A87" s="3">
        <v>84</v>
      </c>
      <c r="B87" s="4" t="s">
        <v>544</v>
      </c>
      <c r="C87" s="4" t="s">
        <v>546</v>
      </c>
      <c r="D87" s="4" t="s">
        <v>545</v>
      </c>
      <c r="E87" s="3" t="str">
        <f>"9781910190074"</f>
        <v>9781910190074</v>
      </c>
      <c r="F87" s="3" t="str">
        <f>"9781910190081"</f>
        <v>9781910190081</v>
      </c>
      <c r="G87" s="9">
        <v>42254</v>
      </c>
      <c r="H87" s="3">
        <v>2046040</v>
      </c>
      <c r="I87" s="3" t="s">
        <v>18</v>
      </c>
      <c r="J87" s="3"/>
      <c r="K87" s="4"/>
      <c r="L87" s="4" t="s">
        <v>547</v>
      </c>
      <c r="M87" s="4" t="s">
        <v>548</v>
      </c>
      <c r="N87" s="5">
        <v>572.86500000000001</v>
      </c>
      <c r="O87" s="4" t="s">
        <v>549</v>
      </c>
      <c r="P87" s="4" t="s">
        <v>25</v>
      </c>
      <c r="Q87" s="4" t="s">
        <v>550</v>
      </c>
    </row>
    <row r="88" spans="1:17" ht="20.100000000000001" customHeight="1" x14ac:dyDescent="0.3">
      <c r="A88" s="3">
        <v>85</v>
      </c>
      <c r="B88" s="4" t="s">
        <v>551</v>
      </c>
      <c r="C88" s="4" t="s">
        <v>553</v>
      </c>
      <c r="D88" s="4" t="s">
        <v>552</v>
      </c>
      <c r="E88" s="3" t="str">
        <f>"9780786496570"</f>
        <v>9780786496570</v>
      </c>
      <c r="F88" s="3" t="str">
        <f>"9781476621364"</f>
        <v>9781476621364</v>
      </c>
      <c r="G88" s="9">
        <v>42157</v>
      </c>
      <c r="H88" s="3">
        <v>2070537</v>
      </c>
      <c r="I88" s="3" t="s">
        <v>18</v>
      </c>
      <c r="J88" s="3"/>
      <c r="K88" s="4"/>
      <c r="L88" s="4" t="s">
        <v>554</v>
      </c>
      <c r="M88" s="4" t="s">
        <v>555</v>
      </c>
      <c r="N88" s="5" t="s">
        <v>556</v>
      </c>
      <c r="O88" s="4" t="s">
        <v>557</v>
      </c>
      <c r="P88" s="4" t="s">
        <v>25</v>
      </c>
      <c r="Q88" s="4" t="s">
        <v>558</v>
      </c>
    </row>
    <row r="89" spans="1:17" ht="20.100000000000001" customHeight="1" x14ac:dyDescent="0.3">
      <c r="A89" s="3">
        <v>86</v>
      </c>
      <c r="B89" s="4" t="s">
        <v>559</v>
      </c>
      <c r="C89" s="4" t="s">
        <v>561</v>
      </c>
      <c r="D89" s="4" t="s">
        <v>172</v>
      </c>
      <c r="E89" s="3" t="str">
        <f>"9780691056937"</f>
        <v>9780691056937</v>
      </c>
      <c r="F89" s="3" t="str">
        <f>"9781400821648"</f>
        <v>9781400821648</v>
      </c>
      <c r="G89" s="9">
        <v>34854</v>
      </c>
      <c r="H89" s="3">
        <v>3030288</v>
      </c>
      <c r="I89" s="3" t="s">
        <v>18</v>
      </c>
      <c r="J89" s="3"/>
      <c r="K89" s="4" t="s">
        <v>560</v>
      </c>
      <c r="L89" s="4" t="s">
        <v>562</v>
      </c>
      <c r="M89" s="4" t="s">
        <v>563</v>
      </c>
      <c r="N89" s="5" t="s">
        <v>564</v>
      </c>
      <c r="O89" s="4" t="s">
        <v>565</v>
      </c>
      <c r="P89" s="4" t="s">
        <v>25</v>
      </c>
      <c r="Q89" s="4" t="s">
        <v>566</v>
      </c>
    </row>
    <row r="90" spans="1:17" ht="20.100000000000001" customHeight="1" x14ac:dyDescent="0.3">
      <c r="A90" s="3">
        <v>87</v>
      </c>
      <c r="B90" s="4" t="s">
        <v>567</v>
      </c>
      <c r="C90" s="4" t="s">
        <v>569</v>
      </c>
      <c r="D90" s="4" t="s">
        <v>568</v>
      </c>
      <c r="E90" s="3" t="str">
        <f>"9781852339869"</f>
        <v>9781852339869</v>
      </c>
      <c r="F90" s="3" t="str">
        <f>"9781846281815"</f>
        <v>9781846281815</v>
      </c>
      <c r="G90" s="9">
        <v>38718</v>
      </c>
      <c r="H90" s="3">
        <v>3062910</v>
      </c>
      <c r="I90" s="3" t="s">
        <v>18</v>
      </c>
      <c r="J90" s="3"/>
      <c r="K90" s="4"/>
      <c r="L90" s="4" t="s">
        <v>74</v>
      </c>
      <c r="M90" s="4" t="s">
        <v>570</v>
      </c>
      <c r="N90" s="5">
        <v>512.74</v>
      </c>
      <c r="O90" s="4" t="s">
        <v>571</v>
      </c>
      <c r="P90" s="4" t="s">
        <v>25</v>
      </c>
      <c r="Q90" s="4" t="s">
        <v>572</v>
      </c>
    </row>
    <row r="91" spans="1:17" ht="20.100000000000001" customHeight="1" x14ac:dyDescent="0.3">
      <c r="A91" s="3">
        <v>88</v>
      </c>
      <c r="B91" s="4" t="s">
        <v>573</v>
      </c>
      <c r="C91" s="4" t="s">
        <v>576</v>
      </c>
      <c r="D91" s="4" t="s">
        <v>574</v>
      </c>
      <c r="E91" s="3" t="str">
        <f>"9781441972873"</f>
        <v>9781441972873</v>
      </c>
      <c r="F91" s="3" t="str">
        <f>"9781441972880"</f>
        <v>9781441972880</v>
      </c>
      <c r="G91" s="9">
        <v>40179</v>
      </c>
      <c r="H91" s="3">
        <v>3065581</v>
      </c>
      <c r="I91" s="3" t="s">
        <v>18</v>
      </c>
      <c r="J91" s="3">
        <v>3</v>
      </c>
      <c r="K91" s="4" t="s">
        <v>575</v>
      </c>
      <c r="L91" s="4" t="s">
        <v>74</v>
      </c>
      <c r="M91" s="4" t="s">
        <v>577</v>
      </c>
      <c r="N91" s="5" t="s">
        <v>578</v>
      </c>
      <c r="O91" s="4" t="s">
        <v>579</v>
      </c>
      <c r="P91" s="4" t="s">
        <v>25</v>
      </c>
      <c r="Q91" s="4" t="s">
        <v>580</v>
      </c>
    </row>
    <row r="92" spans="1:17" ht="20.100000000000001" customHeight="1" x14ac:dyDescent="0.3">
      <c r="A92" s="3">
        <v>89</v>
      </c>
      <c r="B92" s="4" t="s">
        <v>581</v>
      </c>
      <c r="C92" s="4" t="s">
        <v>583</v>
      </c>
      <c r="D92" s="4" t="s">
        <v>86</v>
      </c>
      <c r="E92" s="3" t="str">
        <f>"9783642035449"</f>
        <v>9783642035449</v>
      </c>
      <c r="F92" s="3" t="str">
        <f>"9783642035456"</f>
        <v>9783642035456</v>
      </c>
      <c r="G92" s="9">
        <v>40544</v>
      </c>
      <c r="H92" s="3">
        <v>3066237</v>
      </c>
      <c r="I92" s="3" t="s">
        <v>18</v>
      </c>
      <c r="J92" s="3"/>
      <c r="K92" s="4" t="s">
        <v>582</v>
      </c>
      <c r="L92" s="4" t="s">
        <v>74</v>
      </c>
      <c r="M92" s="4" t="s">
        <v>584</v>
      </c>
      <c r="N92" s="5">
        <v>512.44000000000005</v>
      </c>
      <c r="O92" s="4" t="s">
        <v>585</v>
      </c>
      <c r="P92" s="4" t="s">
        <v>25</v>
      </c>
      <c r="Q92" s="4" t="s">
        <v>586</v>
      </c>
    </row>
    <row r="93" spans="1:17" ht="20.100000000000001" customHeight="1" x14ac:dyDescent="0.3">
      <c r="A93" s="3">
        <v>90</v>
      </c>
      <c r="B93" s="4" t="s">
        <v>587</v>
      </c>
      <c r="C93" s="4" t="s">
        <v>589</v>
      </c>
      <c r="D93" s="4" t="s">
        <v>588</v>
      </c>
      <c r="E93" s="3" t="str">
        <f>"9783798511118"</f>
        <v>9783798511118</v>
      </c>
      <c r="F93" s="3" t="str">
        <f>"9783642883101"</f>
        <v>9783642883101</v>
      </c>
      <c r="G93" s="9">
        <v>35796</v>
      </c>
      <c r="H93" s="3">
        <v>3098543</v>
      </c>
      <c r="I93" s="3" t="s">
        <v>18</v>
      </c>
      <c r="J93" s="3">
        <v>1</v>
      </c>
      <c r="K93" s="4"/>
      <c r="L93" s="4" t="s">
        <v>517</v>
      </c>
      <c r="M93" s="4" t="s">
        <v>590</v>
      </c>
      <c r="N93" s="5">
        <v>543.08770000000004</v>
      </c>
      <c r="O93" s="4" t="s">
        <v>591</v>
      </c>
      <c r="P93" s="4" t="s">
        <v>25</v>
      </c>
      <c r="Q93" s="4" t="s">
        <v>592</v>
      </c>
    </row>
    <row r="94" spans="1:17" ht="20.100000000000001" customHeight="1" x14ac:dyDescent="0.3">
      <c r="A94" s="3">
        <v>91</v>
      </c>
      <c r="B94" s="4" t="s">
        <v>593</v>
      </c>
      <c r="C94" s="4" t="s">
        <v>596</v>
      </c>
      <c r="D94" s="4" t="s">
        <v>594</v>
      </c>
      <c r="E94" s="3" t="str">
        <f>"9780674725300"</f>
        <v>9780674725300</v>
      </c>
      <c r="F94" s="3" t="str">
        <f>"9780674726130"</f>
        <v>9780674726130</v>
      </c>
      <c r="G94" s="9">
        <v>41575</v>
      </c>
      <c r="H94" s="3">
        <v>3301338</v>
      </c>
      <c r="I94" s="3" t="s">
        <v>18</v>
      </c>
      <c r="J94" s="3"/>
      <c r="K94" s="4" t="s">
        <v>595</v>
      </c>
      <c r="L94" s="4" t="s">
        <v>597</v>
      </c>
      <c r="M94" s="4" t="s">
        <v>598</v>
      </c>
      <c r="N94" s="5">
        <v>338.95</v>
      </c>
      <c r="O94" s="4" t="s">
        <v>599</v>
      </c>
      <c r="P94" s="4" t="s">
        <v>25</v>
      </c>
      <c r="Q94" s="4" t="s">
        <v>600</v>
      </c>
    </row>
    <row r="95" spans="1:17" ht="20.100000000000001" customHeight="1" x14ac:dyDescent="0.3">
      <c r="A95" s="3">
        <v>92</v>
      </c>
      <c r="B95" s="4" t="s">
        <v>601</v>
      </c>
      <c r="C95" s="4" t="s">
        <v>603</v>
      </c>
      <c r="D95" s="4" t="s">
        <v>120</v>
      </c>
      <c r="E95" s="3" t="str">
        <f>"9781578084449"</f>
        <v>9781578084449</v>
      </c>
      <c r="F95" s="3" t="str">
        <f>"9781578085910"</f>
        <v>9781578085910</v>
      </c>
      <c r="G95" s="9">
        <v>39084</v>
      </c>
      <c r="H95" s="3">
        <v>3404252</v>
      </c>
      <c r="I95" s="3" t="s">
        <v>18</v>
      </c>
      <c r="J95" s="3"/>
      <c r="K95" s="4" t="s">
        <v>602</v>
      </c>
      <c r="L95" s="4" t="s">
        <v>604</v>
      </c>
      <c r="M95" s="4" t="s">
        <v>605</v>
      </c>
      <c r="N95" s="5">
        <v>598</v>
      </c>
      <c r="O95" s="4" t="s">
        <v>606</v>
      </c>
      <c r="P95" s="4" t="s">
        <v>25</v>
      </c>
      <c r="Q95" s="4" t="s">
        <v>607</v>
      </c>
    </row>
    <row r="96" spans="1:17" ht="20.100000000000001" customHeight="1" x14ac:dyDescent="0.3">
      <c r="A96" s="3">
        <v>93</v>
      </c>
      <c r="B96" s="4" t="s">
        <v>608</v>
      </c>
      <c r="C96" s="4" t="s">
        <v>610</v>
      </c>
      <c r="D96" s="4" t="s">
        <v>609</v>
      </c>
      <c r="E96" s="3" t="str">
        <f>"9780300175387"</f>
        <v>9780300175387</v>
      </c>
      <c r="F96" s="3" t="str">
        <f>"9780300188967"</f>
        <v>9780300188967</v>
      </c>
      <c r="G96" s="9">
        <v>41352</v>
      </c>
      <c r="H96" s="3">
        <v>3421153</v>
      </c>
      <c r="I96" s="3" t="s">
        <v>18</v>
      </c>
      <c r="J96" s="3"/>
      <c r="K96" s="4"/>
      <c r="L96" s="4" t="s">
        <v>167</v>
      </c>
      <c r="M96" s="4" t="s">
        <v>611</v>
      </c>
      <c r="N96" s="5">
        <v>321.8</v>
      </c>
      <c r="O96" s="4" t="s">
        <v>612</v>
      </c>
      <c r="P96" s="4" t="s">
        <v>25</v>
      </c>
      <c r="Q96" s="4" t="s">
        <v>613</v>
      </c>
    </row>
    <row r="97" spans="1:17" ht="20.100000000000001" customHeight="1" x14ac:dyDescent="0.3">
      <c r="A97" s="3">
        <v>94</v>
      </c>
      <c r="B97" s="4" t="s">
        <v>614</v>
      </c>
      <c r="C97" s="4" t="s">
        <v>616</v>
      </c>
      <c r="D97" s="4" t="s">
        <v>452</v>
      </c>
      <c r="E97" s="3" t="str">
        <f>"9780230008502"</f>
        <v>9780230008502</v>
      </c>
      <c r="F97" s="3" t="str">
        <f>"9781137284921"</f>
        <v>9781137284921</v>
      </c>
      <c r="G97" s="9">
        <v>41214</v>
      </c>
      <c r="H97" s="3">
        <v>4008211</v>
      </c>
      <c r="I97" s="3" t="s">
        <v>18</v>
      </c>
      <c r="J97" s="3"/>
      <c r="K97" s="4" t="s">
        <v>615</v>
      </c>
      <c r="L97" s="4" t="s">
        <v>617</v>
      </c>
      <c r="M97" s="4" t="s">
        <v>618</v>
      </c>
      <c r="N97" s="5">
        <v>823.91399999999999</v>
      </c>
      <c r="O97" s="4" t="s">
        <v>619</v>
      </c>
      <c r="P97" s="4" t="s">
        <v>25</v>
      </c>
      <c r="Q97" s="4" t="s">
        <v>620</v>
      </c>
    </row>
    <row r="98" spans="1:17" ht="20.100000000000001" customHeight="1" x14ac:dyDescent="0.3">
      <c r="A98" s="3">
        <v>95</v>
      </c>
      <c r="B98" s="4" t="s">
        <v>621</v>
      </c>
      <c r="C98" s="4" t="s">
        <v>622</v>
      </c>
      <c r="D98" s="4" t="s">
        <v>120</v>
      </c>
      <c r="E98" s="3" t="str">
        <f>"9780340941669"</f>
        <v>9780340941669</v>
      </c>
      <c r="F98" s="3" t="str">
        <f>"9781444128437"</f>
        <v>9781444128437</v>
      </c>
      <c r="G98" s="9">
        <v>40480</v>
      </c>
      <c r="H98" s="3">
        <v>4420168</v>
      </c>
      <c r="I98" s="3" t="s">
        <v>18</v>
      </c>
      <c r="J98" s="3">
        <v>10</v>
      </c>
      <c r="K98" s="4"/>
      <c r="L98" s="4" t="s">
        <v>115</v>
      </c>
      <c r="M98" s="4" t="s">
        <v>623</v>
      </c>
      <c r="N98" s="5">
        <v>616.98030000000006</v>
      </c>
      <c r="O98" s="4"/>
      <c r="P98" s="4" t="s">
        <v>25</v>
      </c>
      <c r="Q98" s="4" t="s">
        <v>624</v>
      </c>
    </row>
    <row r="99" spans="1:17" ht="20.100000000000001" customHeight="1" x14ac:dyDescent="0.3">
      <c r="A99" s="3">
        <v>96</v>
      </c>
      <c r="B99" s="4" t="s">
        <v>380</v>
      </c>
      <c r="C99" s="4" t="s">
        <v>625</v>
      </c>
      <c r="D99" s="4" t="s">
        <v>301</v>
      </c>
      <c r="E99" s="3" t="str">
        <f>""</f>
        <v/>
      </c>
      <c r="F99" s="3" t="str">
        <f>"9781608050949"</f>
        <v>9781608050949</v>
      </c>
      <c r="G99" s="9">
        <v>40269</v>
      </c>
      <c r="H99" s="3">
        <v>4420841</v>
      </c>
      <c r="I99" s="3" t="s">
        <v>18</v>
      </c>
      <c r="J99" s="3"/>
      <c r="K99" s="4" t="s">
        <v>380</v>
      </c>
      <c r="L99" s="4" t="s">
        <v>626</v>
      </c>
      <c r="M99" s="4"/>
      <c r="N99" s="5"/>
      <c r="O99" s="4"/>
      <c r="P99" s="4" t="s">
        <v>25</v>
      </c>
      <c r="Q99" s="4" t="s">
        <v>627</v>
      </c>
    </row>
    <row r="100" spans="1:17" ht="20.100000000000001" customHeight="1" x14ac:dyDescent="0.3">
      <c r="A100" s="3">
        <v>97</v>
      </c>
      <c r="B100" s="4" t="s">
        <v>380</v>
      </c>
      <c r="C100" s="4" t="s">
        <v>628</v>
      </c>
      <c r="D100" s="4" t="s">
        <v>301</v>
      </c>
      <c r="E100" s="3" t="str">
        <f>""</f>
        <v/>
      </c>
      <c r="F100" s="3" t="str">
        <f>"9781608050802"</f>
        <v>9781608050802</v>
      </c>
      <c r="G100" s="9">
        <v>40148</v>
      </c>
      <c r="H100" s="3">
        <v>4420842</v>
      </c>
      <c r="I100" s="3" t="s">
        <v>18</v>
      </c>
      <c r="J100" s="3"/>
      <c r="K100" s="4"/>
      <c r="L100" s="4" t="s">
        <v>629</v>
      </c>
      <c r="M100" s="4" t="s">
        <v>630</v>
      </c>
      <c r="N100" s="5"/>
      <c r="O100" s="4"/>
      <c r="P100" s="4" t="s">
        <v>25</v>
      </c>
      <c r="Q100" s="4" t="s">
        <v>631</v>
      </c>
    </row>
    <row r="101" spans="1:17" ht="20.100000000000001" customHeight="1" x14ac:dyDescent="0.3">
      <c r="A101" s="3">
        <v>98</v>
      </c>
      <c r="B101" s="4" t="s">
        <v>632</v>
      </c>
      <c r="C101" s="4" t="s">
        <v>634</v>
      </c>
      <c r="D101" s="4" t="s">
        <v>64</v>
      </c>
      <c r="E101" s="3" t="str">
        <f>"9781859960493"</f>
        <v>9781859960493</v>
      </c>
      <c r="F101" s="3" t="str">
        <f>"9780203427835"</f>
        <v>9780203427835</v>
      </c>
      <c r="G101" s="9">
        <v>41773</v>
      </c>
      <c r="H101" s="3">
        <v>4634349</v>
      </c>
      <c r="I101" s="3" t="s">
        <v>18</v>
      </c>
      <c r="J101" s="3">
        <v>2</v>
      </c>
      <c r="K101" s="4" t="s">
        <v>633</v>
      </c>
      <c r="L101" s="4" t="s">
        <v>635</v>
      </c>
      <c r="M101" s="4" t="s">
        <v>636</v>
      </c>
      <c r="N101" s="5">
        <v>660.6</v>
      </c>
      <c r="O101" s="4" t="s">
        <v>637</v>
      </c>
      <c r="P101" s="4" t="s">
        <v>25</v>
      </c>
      <c r="Q101" s="4" t="s">
        <v>638</v>
      </c>
    </row>
  </sheetData>
  <mergeCells count="2">
    <mergeCell ref="A2:Q2"/>
    <mergeCell ref="A1:Q1"/>
  </mergeCells>
  <phoneticPr fontId="18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20200409_1605267_chonnam-ebooks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2020-04-09T00:30:31Z</dcterms:created>
  <dcterms:modified xsi:type="dcterms:W3CDTF">2020-04-09T04:26:21Z</dcterms:modified>
</cp:coreProperties>
</file>